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30" windowWidth="20730" windowHeight="11760" activeTab="4"/>
  </bookViews>
  <sheets>
    <sheet name="прилож 1" sheetId="1" r:id="rId1"/>
    <sheet name="прилож 2" sheetId="2" r:id="rId2"/>
    <sheet name="прилож 3" sheetId="3" r:id="rId3"/>
    <sheet name="прил 4" sheetId="4" r:id="rId4"/>
    <sheet name="прил 5 мп" sheetId="5" r:id="rId5"/>
  </sheets>
  <calcPr calcId="144525"/>
</workbook>
</file>

<file path=xl/calcChain.xml><?xml version="1.0" encoding="utf-8"?>
<calcChain xmlns="http://schemas.openxmlformats.org/spreadsheetml/2006/main">
  <c r="C15" i="1" l="1"/>
  <c r="D15" i="1"/>
  <c r="E24" i="1"/>
  <c r="J33" i="2" l="1"/>
  <c r="J34" i="2"/>
  <c r="E14" i="3"/>
  <c r="D37" i="5" l="1"/>
  <c r="C37" i="5"/>
  <c r="B37" i="5"/>
  <c r="D36" i="5"/>
  <c r="B33" i="5"/>
  <c r="C33" i="5"/>
  <c r="C25" i="5"/>
  <c r="B25" i="5"/>
  <c r="C22" i="5"/>
  <c r="B22" i="5"/>
  <c r="C17" i="5"/>
  <c r="B17" i="5"/>
  <c r="D42" i="3"/>
  <c r="D14" i="3"/>
  <c r="F43" i="3"/>
  <c r="E42" i="3"/>
  <c r="F24" i="3"/>
  <c r="E24" i="3"/>
  <c r="D24" i="3"/>
  <c r="F26" i="3"/>
  <c r="I23" i="2"/>
  <c r="H23" i="2"/>
  <c r="I145" i="2"/>
  <c r="H145" i="2"/>
  <c r="J147" i="2"/>
  <c r="I170" i="2"/>
  <c r="J170" i="2" s="1"/>
  <c r="J171" i="2"/>
  <c r="I169" i="2" l="1"/>
  <c r="H162" i="2"/>
  <c r="I149" i="2"/>
  <c r="I148" i="2" s="1"/>
  <c r="H150" i="2"/>
  <c r="H149" i="2" s="1"/>
  <c r="H148" i="2" s="1"/>
  <c r="I143" i="2"/>
  <c r="H143" i="2"/>
  <c r="I168" i="2" l="1"/>
  <c r="J169" i="2"/>
  <c r="J130" i="2"/>
  <c r="J131" i="2"/>
  <c r="I106" i="2"/>
  <c r="I105" i="2" s="1"/>
  <c r="I104" i="2" s="1"/>
  <c r="H105" i="2"/>
  <c r="H104" i="2" s="1"/>
  <c r="H106" i="2"/>
  <c r="I79" i="2"/>
  <c r="I78" i="2" s="1"/>
  <c r="I77" i="2" s="1"/>
  <c r="H79" i="2"/>
  <c r="H78" i="2" s="1"/>
  <c r="J79" i="2"/>
  <c r="J80" i="2"/>
  <c r="I67" i="2"/>
  <c r="I63" i="2" s="1"/>
  <c r="I62" i="2" s="1"/>
  <c r="I61" i="2" s="1"/>
  <c r="I71" i="2"/>
  <c r="H71" i="2"/>
  <c r="H67" i="2" s="1"/>
  <c r="H63" i="2" s="1"/>
  <c r="H62" i="2" s="1"/>
  <c r="C29" i="1"/>
  <c r="D29" i="1"/>
  <c r="E29" i="1" s="1"/>
  <c r="D34" i="5"/>
  <c r="D34" i="3"/>
  <c r="I76" i="2" l="1"/>
  <c r="J78" i="2"/>
  <c r="H77" i="2"/>
  <c r="H76" i="2" s="1"/>
  <c r="J76" i="2" s="1"/>
  <c r="I167" i="2"/>
  <c r="J168" i="2"/>
  <c r="H156" i="2"/>
  <c r="H155" i="2" s="1"/>
  <c r="H154" i="2" s="1"/>
  <c r="H153" i="2" s="1"/>
  <c r="J148" i="2"/>
  <c r="J149" i="2"/>
  <c r="J150" i="2"/>
  <c r="J151" i="2"/>
  <c r="I134" i="2"/>
  <c r="H134" i="2"/>
  <c r="H133" i="2" s="1"/>
  <c r="H132" i="2" s="1"/>
  <c r="J135" i="2"/>
  <c r="H129" i="2"/>
  <c r="J106" i="2"/>
  <c r="J105" i="2"/>
  <c r="J104" i="2"/>
  <c r="J107" i="2"/>
  <c r="J59" i="2"/>
  <c r="J54" i="2"/>
  <c r="J53" i="2"/>
  <c r="J52" i="2"/>
  <c r="J51" i="2"/>
  <c r="J50" i="2"/>
  <c r="J49" i="2"/>
  <c r="I57" i="2"/>
  <c r="H57" i="2"/>
  <c r="I38" i="2"/>
  <c r="H38" i="2"/>
  <c r="J39" i="2"/>
  <c r="I42" i="2"/>
  <c r="I41" i="2" s="1"/>
  <c r="H42" i="2"/>
  <c r="H41" i="2" s="1"/>
  <c r="H40" i="2" s="1"/>
  <c r="J36" i="2"/>
  <c r="J32" i="2"/>
  <c r="J31" i="2"/>
  <c r="J29" i="2"/>
  <c r="J22" i="2"/>
  <c r="E22" i="3"/>
  <c r="D22" i="3"/>
  <c r="F41" i="3"/>
  <c r="F33" i="3"/>
  <c r="F32" i="3"/>
  <c r="F31" i="3"/>
  <c r="F30" i="3"/>
  <c r="F29" i="3"/>
  <c r="F27" i="3"/>
  <c r="F25" i="3"/>
  <c r="F23" i="3"/>
  <c r="F21" i="3"/>
  <c r="F18" i="3"/>
  <c r="E15" i="3"/>
  <c r="F16" i="3"/>
  <c r="H20" i="2"/>
  <c r="H19" i="2" s="1"/>
  <c r="H18" i="2" s="1"/>
  <c r="H17" i="2" s="1"/>
  <c r="C36" i="1"/>
  <c r="E35" i="1"/>
  <c r="E34" i="1"/>
  <c r="E31" i="1"/>
  <c r="E33" i="1"/>
  <c r="E30" i="1"/>
  <c r="E27" i="1"/>
  <c r="E26" i="1"/>
  <c r="E23" i="1"/>
  <c r="E22" i="1"/>
  <c r="E21" i="1"/>
  <c r="E17" i="1"/>
  <c r="E16" i="1"/>
  <c r="D32" i="5"/>
  <c r="D31" i="5"/>
  <c r="D29" i="5"/>
  <c r="D28" i="5"/>
  <c r="D20" i="5"/>
  <c r="D18" i="5"/>
  <c r="E25" i="1"/>
  <c r="J77" i="2" l="1"/>
  <c r="I166" i="2"/>
  <c r="J167" i="2"/>
  <c r="E15" i="1"/>
  <c r="J21" i="2"/>
  <c r="J37" i="2"/>
  <c r="J35" i="2"/>
  <c r="J134" i="2"/>
  <c r="J57" i="2"/>
  <c r="J58" i="2"/>
  <c r="I133" i="2"/>
  <c r="J38" i="2"/>
  <c r="I20" i="2"/>
  <c r="J41" i="2"/>
  <c r="I40" i="2"/>
  <c r="J40" i="2" s="1"/>
  <c r="J42" i="2"/>
  <c r="F17" i="3"/>
  <c r="D15" i="3"/>
  <c r="D23" i="5"/>
  <c r="D22" i="5" s="1"/>
  <c r="B27" i="5"/>
  <c r="D30" i="5"/>
  <c r="D35" i="5"/>
  <c r="C17" i="4"/>
  <c r="C16" i="4" s="1"/>
  <c r="D21" i="4"/>
  <c r="D19" i="4" s="1"/>
  <c r="C21" i="4"/>
  <c r="C19" i="4" s="1"/>
  <c r="D17" i="4"/>
  <c r="D16" i="4" s="1"/>
  <c r="E40" i="3"/>
  <c r="D40" i="3"/>
  <c r="E38" i="3"/>
  <c r="D38" i="3"/>
  <c r="F39" i="3"/>
  <c r="F37" i="3"/>
  <c r="E34" i="3"/>
  <c r="F36" i="3"/>
  <c r="E28" i="3"/>
  <c r="D28" i="3"/>
  <c r="I156" i="2"/>
  <c r="J156" i="2" s="1"/>
  <c r="J121" i="2"/>
  <c r="I163" i="2"/>
  <c r="H163" i="2"/>
  <c r="H160" i="2" s="1"/>
  <c r="H152" i="2"/>
  <c r="J157" i="2"/>
  <c r="H140" i="2"/>
  <c r="J144" i="2"/>
  <c r="J142" i="2"/>
  <c r="I140" i="2"/>
  <c r="I119" i="2"/>
  <c r="I118" i="2" s="1"/>
  <c r="I117" i="2" s="1"/>
  <c r="I116" i="2" s="1"/>
  <c r="I115" i="2" s="1"/>
  <c r="H119" i="2"/>
  <c r="H118" i="2" s="1"/>
  <c r="H117" i="2" s="1"/>
  <c r="H116" i="2" s="1"/>
  <c r="I113" i="2"/>
  <c r="H113" i="2"/>
  <c r="I56" i="2"/>
  <c r="H56" i="2"/>
  <c r="H55" i="2" s="1"/>
  <c r="I34" i="2"/>
  <c r="I33" i="2" s="1"/>
  <c r="I30" i="2" s="1"/>
  <c r="H34" i="2"/>
  <c r="H33" i="2" s="1"/>
  <c r="H30" i="2" s="1"/>
  <c r="I28" i="2"/>
  <c r="H28" i="2"/>
  <c r="H27" i="2" s="1"/>
  <c r="H26" i="2" s="1"/>
  <c r="H25" i="2" s="1"/>
  <c r="H24" i="2" s="1"/>
  <c r="D13" i="4" l="1"/>
  <c r="C15" i="4"/>
  <c r="I165" i="2"/>
  <c r="J165" i="2" s="1"/>
  <c r="J166" i="2"/>
  <c r="H139" i="2"/>
  <c r="H138" i="2" s="1"/>
  <c r="H137" i="2" s="1"/>
  <c r="H136" i="2" s="1"/>
  <c r="D33" i="5"/>
  <c r="D17" i="5"/>
  <c r="I160" i="2"/>
  <c r="I159" i="2" s="1"/>
  <c r="I158" i="2" s="1"/>
  <c r="H110" i="2"/>
  <c r="H109" i="2" s="1"/>
  <c r="H108" i="2" s="1"/>
  <c r="H103" i="2" s="1"/>
  <c r="H61" i="2"/>
  <c r="H60" i="2" s="1"/>
  <c r="I55" i="2"/>
  <c r="J55" i="2" s="1"/>
  <c r="J56" i="2"/>
  <c r="I132" i="2"/>
  <c r="J132" i="2" s="1"/>
  <c r="J133" i="2"/>
  <c r="I60" i="2"/>
  <c r="I129" i="2"/>
  <c r="I27" i="2"/>
  <c r="J28" i="2"/>
  <c r="I19" i="2"/>
  <c r="J20" i="2"/>
  <c r="J30" i="2"/>
  <c r="F38" i="3"/>
  <c r="D26" i="5"/>
  <c r="D25" i="5" s="1"/>
  <c r="C27" i="5"/>
  <c r="D27" i="5" s="1"/>
  <c r="H159" i="2"/>
  <c r="H158" i="2" s="1"/>
  <c r="F28" i="3"/>
  <c r="I155" i="2"/>
  <c r="J155" i="2" s="1"/>
  <c r="F34" i="3"/>
  <c r="F15" i="3"/>
  <c r="J141" i="2"/>
  <c r="J145" i="2"/>
  <c r="J146" i="2"/>
  <c r="J143" i="2"/>
  <c r="H128" i="2"/>
  <c r="H127" i="2" s="1"/>
  <c r="H126" i="2" s="1"/>
  <c r="H115" i="2"/>
  <c r="J112" i="2"/>
  <c r="J111" i="2" s="1"/>
  <c r="J114" i="2"/>
  <c r="J113" i="2" s="1"/>
  <c r="I110" i="2"/>
  <c r="D36" i="1"/>
  <c r="E36" i="1" s="1"/>
  <c r="I128" i="2" l="1"/>
  <c r="J129" i="2"/>
  <c r="H121" i="2"/>
  <c r="I127" i="2"/>
  <c r="J127" i="2" s="1"/>
  <c r="J128" i="2"/>
  <c r="I126" i="2"/>
  <c r="J126" i="2" s="1"/>
  <c r="H87" i="2"/>
  <c r="J60" i="2"/>
  <c r="I26" i="2"/>
  <c r="J27" i="2"/>
  <c r="I18" i="2"/>
  <c r="J19" i="2"/>
  <c r="C13" i="4"/>
  <c r="I154" i="2"/>
  <c r="I153" i="2" s="1"/>
  <c r="J140" i="2"/>
  <c r="I139" i="2"/>
  <c r="F14" i="3"/>
  <c r="I109" i="2"/>
  <c r="I108" i="2" s="1"/>
  <c r="J110" i="2"/>
  <c r="J109" i="2" s="1"/>
  <c r="J108" i="2" s="1"/>
  <c r="J103" i="2" s="1"/>
  <c r="I87" i="2" l="1"/>
  <c r="J87" i="2" s="1"/>
  <c r="I103" i="2"/>
  <c r="H16" i="2"/>
  <c r="J154" i="2"/>
  <c r="I25" i="2"/>
  <c r="I24" i="2" s="1"/>
  <c r="J26" i="2"/>
  <c r="I17" i="2"/>
  <c r="J17" i="2" s="1"/>
  <c r="J18" i="2"/>
  <c r="I138" i="2"/>
  <c r="J139" i="2"/>
  <c r="J153" i="2"/>
  <c r="I152" i="2"/>
  <c r="J25" i="2" l="1"/>
  <c r="I137" i="2"/>
  <c r="I136" i="2" s="1"/>
  <c r="J138" i="2"/>
  <c r="J152" i="2"/>
  <c r="J137" i="2" l="1"/>
  <c r="I121" i="2" l="1"/>
  <c r="J136" i="2"/>
  <c r="I16" i="2" l="1"/>
  <c r="J16" i="2" s="1"/>
  <c r="J23" i="2" l="1"/>
</calcChain>
</file>

<file path=xl/sharedStrings.xml><?xml version="1.0" encoding="utf-8"?>
<sst xmlns="http://schemas.openxmlformats.org/spreadsheetml/2006/main" count="787" uniqueCount="352">
  <si>
    <t>Наименование налога, сбора обязательного платежа</t>
  </si>
  <si>
    <t>код бюджетной классификации</t>
  </si>
  <si>
    <t xml:space="preserve">% исполнения годового бюджетного назначения </t>
  </si>
  <si>
    <t>Собственные доходы</t>
  </si>
  <si>
    <t>Налог на доходы физических лиц*</t>
  </si>
  <si>
    <t>182 1 01 02000 01 0000 110</t>
  </si>
  <si>
    <t>100 1 03 02230 01 0000 110</t>
  </si>
  <si>
    <t>100 1 03 02240 01 0000 110</t>
  </si>
  <si>
    <t>100 1 03 02250 01 0000 110</t>
  </si>
  <si>
    <t>100 1 03 02260 01 0000 110</t>
  </si>
  <si>
    <t>Единый сельскохозяйственный налог*</t>
  </si>
  <si>
    <t>182 1 05 03000 01 0000 110</t>
  </si>
  <si>
    <t>Налог на имущество физических лиц, взимаемый по ставкам, применяемым к объектам налогообложения, расположенным в границах поселения</t>
  </si>
  <si>
    <t>182 1 06 01030 10 0000 110</t>
  </si>
  <si>
    <t>Земельный налог*</t>
  </si>
  <si>
    <t>182 1 06 06000 00 0000 110</t>
  </si>
  <si>
    <t>992 1 11 05025 10 0000 120</t>
  </si>
  <si>
    <t>Прочие доходы от компенсации затрат бюджетов сельских поселений (средства, поступающие от деятельности прочих учреждений)</t>
  </si>
  <si>
    <t>992 113 02995 10 0000 130</t>
  </si>
  <si>
    <t>Безвозмездные поступления</t>
  </si>
  <si>
    <t>Дотации бюджетам поселений  на выравнивание уровня бюджетной обеспеченности*</t>
  </si>
  <si>
    <t>992 2 02 01001 10 0000 151</t>
  </si>
  <si>
    <t>Субвенции бюджетам поселений на осуществление  первичного воинского учета на территориях, где отсутствуют военные комиссариаты</t>
  </si>
  <si>
    <t>992 2 02 03015 10 0000 151</t>
  </si>
  <si>
    <t>Субвенции бюджетам поселений на выполнение передаваемым полномочий субъектов Российской Федерации</t>
  </si>
  <si>
    <t>992 2 02 03024 10 0000 151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</si>
  <si>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</si>
  <si>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 xml:space="preserve">992 2 02 04014 10 0000 151 </t>
  </si>
  <si>
    <t>Поступления от денежных пожертвований, предоставляемых физическими лицами получателям средств бюджетов сельских поселений</t>
  </si>
  <si>
    <t>992 207 05020 10 0000 180</t>
  </si>
  <si>
    <t>992 117 01050 100000 180</t>
  </si>
  <si>
    <t>Доходы от уплаты акцизов на нефтепродукты, производимые на территории Российской Федерации, подлежащие распределению между бюджетами субъектов РФ и местными бюджетами с учетом установленных дифференцированных нормативов отчислений в местные бюджеты*</t>
  </si>
  <si>
    <t>Всего</t>
  </si>
  <si>
    <t>Невыясненные поступления, зачисляемые в бюджеты сельских поселений</t>
  </si>
  <si>
    <t>ПРИЛОЖЕНИЕ №1</t>
  </si>
  <si>
    <t>УТВЕРЖДЕНО</t>
  </si>
  <si>
    <t xml:space="preserve">решением Совета </t>
  </si>
  <si>
    <t>Андрюковского сельского поселения</t>
  </si>
  <si>
    <t>Мостовского района</t>
  </si>
  <si>
    <t>РАСПРЕДЕЛЕНИЕ ДОХОДОВ БЮДЖЕТА</t>
  </si>
  <si>
    <t xml:space="preserve">          ПРИЛОЖЕНИЕ №2</t>
  </si>
  <si>
    <t xml:space="preserve">                                                                                                     УТВЕРЖДЕНО</t>
  </si>
  <si>
    <t xml:space="preserve">                     </t>
  </si>
  <si>
    <t>РАСПРЕДЕЛЕНИЕ РАСХОДОВ БЮДЖЕТА</t>
  </si>
  <si>
    <t>классификации расходов бюджетов в ведомственной структуре расходов бюджетов Российской Федерации</t>
  </si>
  <si>
    <t>№ п/п</t>
  </si>
  <si>
    <t>Наименование</t>
  </si>
  <si>
    <t> КВСР</t>
  </si>
  <si>
    <t>РЗ</t>
  </si>
  <si>
    <t>ПР</t>
  </si>
  <si>
    <t>ЦСР</t>
  </si>
  <si>
    <t>ВР</t>
  </si>
  <si>
    <t>Утверждено</t>
  </si>
  <si>
    <t xml:space="preserve">Исполнено </t>
  </si>
  <si>
    <t xml:space="preserve">% исполнения к плану </t>
  </si>
  <si>
    <t>ВСЕГО</t>
  </si>
  <si>
    <t>1.</t>
  </si>
  <si>
    <t>Совет Андрюковского сельского поселения Мостовского района</t>
  </si>
  <si>
    <t>00 0 0000000 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</si>
  <si>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</si>
  <si>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Обеспечение деятельности Контрольно-счетной палаты</t>
  </si>
  <si>
    <t>79 0 0000000</t>
  </si>
  <si>
    <t>Контрольно-счетная палата</t>
  </si>
  <si>
    <t>79 9 0000000</t>
  </si>
  <si>
    <t>Переданные полномочия поселений контрольно-счетному органу муниципального района по осуществлению внешнего муниципального финансового контроля</t>
  </si>
  <si>
    <t>79 9 0023000</t>
  </si>
  <si>
    <t>Межбюджетные трансферты</t>
  </si>
  <si>
    <t>2.</t>
  </si>
  <si>
    <t xml:space="preserve">Администрация Андрюковского сельского поселения Мостовского района </t>
  </si>
  <si>
    <t>00 0 0000000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</si>
  <si>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</si>
  <si>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</si>
  <si>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 xml:space="preserve">Обеспечение деятельности высшего исполнительного органа - администрация муниципального образования </t>
  </si>
  <si>
    <t>70 0 0000000</t>
  </si>
  <si>
    <t>Глава администрации</t>
  </si>
  <si>
    <t>70 1 0000000</t>
  </si>
  <si>
    <t>Расходы на обеспечение функций  органов местного самоуправления</t>
  </si>
  <si>
    <t>70 1 00 00190</t>
  </si>
  <si>
    <t>Расходы на выплаты персоналу в целях обеспечения выполнения функций государственными (муниципальными) органами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</si>
  <si>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</si>
  <si>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Субвенции на осуществление отдельных государственных полномочий по образованию и организации деятельности административных комиссий</t>
  </si>
  <si>
    <t>70 7 00 60190</t>
  </si>
  <si>
    <t>Закупка товаров, работ и услуг для государственных (муниципальных) нужд</t>
  </si>
  <si>
    <t xml:space="preserve">Обеспечение функционирования администрации </t>
  </si>
  <si>
    <t>70 9 00 00000</t>
  </si>
  <si>
    <t>70 9 00 00190</t>
  </si>
  <si>
    <t>Расходы на выплаты персоналу в целях обеспечения выполнения функций государственными (муниципальными)  органами</t>
  </si>
  <si>
    <t>Закупка товаров, работ и услуг для государственных (муниципальных)  нужд</t>
  </si>
  <si>
    <t>Иные бюджетные ассигнования</t>
  </si>
  <si>
    <t xml:space="preserve">Резервные фонды </t>
  </si>
  <si>
    <t>00 0 00 00000</t>
  </si>
  <si>
    <t>Формирование резервного фонда администрации</t>
  </si>
  <si>
    <t>70 9 01 00000</t>
  </si>
  <si>
    <t>Финансовое обеспечение непредвиденных расходов</t>
  </si>
  <si>
    <t>70 9 01 10490</t>
  </si>
  <si>
    <t>Резервный фонд администраций</t>
  </si>
  <si>
    <t>Другие общегосударственные вопросы</t>
  </si>
  <si>
    <t>Муниципальная программа Андрюковского сельского поселения Мостовского района «Региональная политика и развитие гражданского общества»</t>
  </si>
  <si>
    <t>16 0 00 00000</t>
  </si>
  <si>
    <t>Подпрограмма «Совершенствование механизмов управления развитием»</t>
  </si>
  <si>
    <t>16 1 00 00000</t>
  </si>
  <si>
    <t>Повышение эффективности работы органов местного самоуправления, органов территориального общественного самоуправления  по решению вопросов местного значения</t>
  </si>
  <si>
    <t>16 1 02 00000</t>
  </si>
  <si>
    <t>Реализация мероприятий по развитию территориального общественного самоуправления на территории поселения</t>
  </si>
  <si>
    <t>16 1 02 10200</t>
  </si>
  <si>
    <t>Социальное обеспечение и иные выплаты населению</t>
  </si>
  <si>
    <t>Мобилизационная и вневойсковая подготовка</t>
  </si>
  <si>
    <t>Осуществление отдельных полномочий Российской Федерации и государственных полномочий Краснодарского края</t>
  </si>
  <si>
    <t>Обеспечение первичного воинского учета на территориях, где отсутствуют военные комиссариаты Андрюковского сельского поселения</t>
  </si>
  <si>
    <t>Расходы на выплату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фондами.</t>
  </si>
  <si>
    <t>Закупки товаров, работ и услуг для государственных ( муниципальных)нужд</t>
  </si>
  <si>
    <t>70 7 00 51180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</si>
  <si>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</si>
  <si>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 характера, гражданская оборона</t>
  </si>
  <si>
    <t>Муниципальная программа Андрюковского сельского поселения "Обеспечение безопасности населения"</t>
  </si>
  <si>
    <t>09 0 00 00000</t>
  </si>
  <si>
    <t>Подпрограмма "Мероприятия по , предупреждению и ликвидации чрезвычайных ситуаций, стихийных бедствий и последствий "</t>
  </si>
  <si>
    <t>09 1 01 00000</t>
  </si>
  <si>
    <t>Организация и осуществление мероприятий по гражданской обороне, защите населения и территории Андрюковского сельского поселения</t>
  </si>
  <si>
    <t>09 1 01 S0060</t>
  </si>
  <si>
    <t>Реализация мероприятий по предупреждению и ликвидации последствий ЧС и стихийных бедствий  природного характера</t>
  </si>
  <si>
    <t>Закупки товаров, работ и услуг для государственных(муниципальных) нужд</t>
  </si>
  <si>
    <t>Другие вопросы в области национальной безопасности и правоохранительной деятельности</t>
  </si>
  <si>
    <t>09 5 00 00000</t>
  </si>
  <si>
    <t>Повышение инженерно-технической защищенности социально значимых объектов, а также информационно-пропагандистское сопровождение антитеррористической деятельности</t>
  </si>
  <si>
    <t>09 5 01 00000</t>
  </si>
  <si>
    <t>Реализация мероприятий по организации системы профилактики, пресечению проявлений терроризма и экстремизма на территории Андрюковского сельского поселения Мостовского района</t>
  </si>
  <si>
    <t>09 5 01 10110</t>
  </si>
  <si>
    <t>Национальная экономика</t>
  </si>
  <si>
    <t>Водное хозяйство</t>
  </si>
  <si>
    <t>Не программные расходы органов местного самоуправления</t>
  </si>
  <si>
    <t>99 0 00 00000</t>
  </si>
  <si>
    <t>Не программные расходы</t>
  </si>
  <si>
    <t>99 9 00 00000</t>
  </si>
  <si>
    <t>Осуществление в пределах, установленных водным законодательством Российской Федерации, полномочий собственника водных объектов, информирование населения об ограничениях их использования</t>
  </si>
  <si>
    <t>99 9 00 25000</t>
  </si>
  <si>
    <t>99 9 0025100</t>
  </si>
  <si>
    <t>Лесное хозяйство</t>
  </si>
  <si>
    <t>Реализация мероприятий по муниципальному лесному контролю</t>
  </si>
  <si>
    <t>99 9 00 10080</t>
  </si>
  <si>
    <t>Транспорт</t>
  </si>
  <si>
    <t>Создание условий для предоставления транспортных услуг населению и организация транспортного обслуживания населения в границах поселения</t>
  </si>
  <si>
    <t>Дорожное хозяйство (дорожные фонды);</t>
  </si>
  <si>
    <t>Подпрограмма «Повышение безопасности дорожного движения»</t>
  </si>
  <si>
    <t>09 8 00 00000</t>
  </si>
  <si>
    <t>100.0</t>
  </si>
  <si>
    <t>Развитие системы предупреждения опасного поведения участников дорожного движения</t>
  </si>
  <si>
    <t>09 8 01 00000</t>
  </si>
  <si>
    <t>Реализация мероприятий по обеспечению безопасности населения</t>
  </si>
  <si>
    <t>09 8 01 10240</t>
  </si>
  <si>
    <t>Закупки товаров, работ и услуг для государственных                    (муниципальных)нужд</t>
  </si>
  <si>
    <t>Муниципальная программа Андрюковского сельского поселения Мостовского района «Развитие сети автомобильных дорог»</t>
  </si>
  <si>
    <t>30 0 00 00000</t>
  </si>
  <si>
    <t>Подпрограмма «Строительство, реконструкция, капитальный ремонт и ремонт автомобильных дорог местного значения на территории Андрюковского сельского поселения»</t>
  </si>
  <si>
    <t>30 2 00 0000</t>
  </si>
  <si>
    <t>Финансовое обеспечение мероприятий по увеличению протяженности автомобильных дорог местного значения на территории Андрюковского сельского поселения, соответствующих нормативным требованиям</t>
  </si>
  <si>
    <t>30 2 01 00000</t>
  </si>
  <si>
    <t>30 2 01 S2440</t>
  </si>
  <si>
    <t>Реализация мероприятий по капитальному ремонту, ремонту и содержанию автомобильных дорог местного значения</t>
  </si>
  <si>
    <t>Другие вопросы в области национальной экономики</t>
  </si>
  <si>
    <t>Муниципальная программа Андрюковского сельского поселения Мостовского района «Экономическое развитие и инновационная экономика»</t>
  </si>
  <si>
    <t>14 0 00 00000</t>
  </si>
  <si>
    <t>Муниципальная поддержка малого и среднего предпринимательства и стимулирование инновационной деятельности</t>
  </si>
  <si>
    <t>14 4 00 00000</t>
  </si>
  <si>
    <t>Развитие системы финансовой поддержки субъектов малого и среднего предпринимательства</t>
  </si>
  <si>
    <t>14 4 01 00000</t>
  </si>
  <si>
    <t>Реализация мероприятий по развитию и поддержке малого и среднего предпринимательства</t>
  </si>
  <si>
    <t>14 4 01 00040</t>
  </si>
  <si>
    <t>Жилищно-коммунальное хозяйство</t>
  </si>
  <si>
    <t xml:space="preserve">Не программные расходы </t>
  </si>
  <si>
    <t>Реализация мероприятий по обеспечению проживающих в поселении и нуждающихся в жилых помещениях малоимущих граждан жилыми помещениями, организации строительства и содержания муниципального жилищного фонда, созданию условий для жилищного строительства, осуществлению муниципального жилищного контроля, а также иных полномочий органов местного самоуправления в соответствии с жилищным законодательством</t>
  </si>
  <si>
    <t>99 9 00 00230</t>
  </si>
  <si>
    <t>Закупки товаров, работ и услуг для государственных (муниципальных)нужд</t>
  </si>
  <si>
    <t>Коммунальное хозяйство</t>
  </si>
  <si>
    <t>Бюджетные инвестиции в объекты капитального строительства государственной (муниципальной) собственности</t>
  </si>
  <si>
    <t>Благоустройство</t>
  </si>
  <si>
    <t>Муниципальная программа Андрюковского сельского поселения Мостовского района «Развитие жилищно-коммунального хозяйства»</t>
  </si>
  <si>
    <t xml:space="preserve"> 13 0 00 00000</t>
  </si>
  <si>
    <t>Подпрограмма «Развитие благоустройства населенных пунктов Андрюковского сельского поселения»</t>
  </si>
  <si>
    <t>13 3 00 00000</t>
  </si>
  <si>
    <t>Повышение уровня благоустройства населенных пунктов в Андрюковском сельском поселении</t>
  </si>
  <si>
    <t>13 3 01 00000</t>
  </si>
  <si>
    <t xml:space="preserve">Реализация мероприятий по организации уличного освещения </t>
  </si>
  <si>
    <t>13 3 01 00070</t>
  </si>
  <si>
    <t>Реализация мероприятий по организации и содержанию мест захоронения</t>
  </si>
  <si>
    <t>13 3 01 00090</t>
  </si>
  <si>
    <t xml:space="preserve">Отдельные  мероприятия по благоустройству </t>
  </si>
  <si>
    <t>13 3 01 00100</t>
  </si>
  <si>
    <t>Образование</t>
  </si>
  <si>
    <t>Муниципальная программа Андрюковского сельского поселения Мостовского района «Молодежь Кубани»</t>
  </si>
  <si>
    <t>15 0 00 00000</t>
  </si>
  <si>
    <t>Отдельные мероприятия муниципальной программы «Молодежь Кубани</t>
  </si>
  <si>
    <t>15 1 00 00000</t>
  </si>
  <si>
    <t>Формирование ценностей здорового образа жизни, создание условий для физического развития молодежи</t>
  </si>
  <si>
    <t>15 1 02 00000</t>
  </si>
  <si>
    <t>Реализация мероприятий в области молодежной политики</t>
  </si>
  <si>
    <t>15 1 02 00130</t>
  </si>
  <si>
    <t>Культура</t>
  </si>
  <si>
    <t>Муниципальная программа Андрюковского сельского поселения Мостовского района «Развитие культуры»</t>
  </si>
  <si>
    <t>10 0 00 00000</t>
  </si>
  <si>
    <t xml:space="preserve">Подпрограмма «Отдельные мероприятия муниципальной программы «Развитие культуры» </t>
  </si>
  <si>
    <t>10 1 00 00000</t>
  </si>
  <si>
    <t>Совершенствование деятельности государственных учреждений отрасли «Культура, искусство и кинематография» по предоставлению государственных услуг</t>
  </si>
  <si>
    <t>10 1 05 00000</t>
  </si>
  <si>
    <t>Создание условий для организации досуга и обеспечения жителей Андрюковского сельского поселения услугами организаций культуры</t>
  </si>
  <si>
    <t>10 1 05 21000</t>
  </si>
  <si>
    <t>Организация библиотечного обслуживания населения Андрюковского сельского поселения, комплектование и обеспечение сохранности библиотечных фондов библиотек</t>
  </si>
  <si>
    <t>10 1 05 22000</t>
  </si>
  <si>
    <t>01</t>
  </si>
  <si>
    <t>06</t>
  </si>
  <si>
    <t>02</t>
  </si>
  <si>
    <t>04</t>
  </si>
  <si>
    <t>03</t>
  </si>
  <si>
    <t>09</t>
  </si>
  <si>
    <t>09 1 01 10100</t>
  </si>
  <si>
    <t>Обеспечение пожарной безопасности</t>
  </si>
  <si>
    <t>Пожарная безопасность</t>
  </si>
  <si>
    <t>09 2 00 00000</t>
  </si>
  <si>
    <t>Мероприятий по совершенствованию противопожарной защиты населения</t>
  </si>
  <si>
    <t>09 2 02 00000</t>
  </si>
  <si>
    <t>Реализация мероприятий по обеспечению пожарной безопасности</t>
  </si>
  <si>
    <t>09 2 02 00140</t>
  </si>
  <si>
    <t xml:space="preserve">Подпрограмма " Участие в профилактике террориизма  и экстримизма  а так же в минимизации и (или) ликвидации последствий проявления терроризма и экстремизма в границах сельских поселений" </t>
  </si>
  <si>
    <t>07</t>
  </si>
  <si>
    <t>08</t>
  </si>
  <si>
    <t>Закупки товаров, работ и услуг для государственных   (муниципальных) нужд</t>
  </si>
  <si>
    <t>30 2 01 10060</t>
  </si>
  <si>
    <t>05</t>
  </si>
  <si>
    <t>Муниципальная программа Андрюковского сельского поселения Мостовского района «Развитие топливно-энергетического комплекса Андрюковского сельского поселения Мостовского района на 2018-2020 годы»</t>
  </si>
  <si>
    <t>Муниципальная программа</t>
  </si>
  <si>
    <t>Организация газоснабжения</t>
  </si>
  <si>
    <t>25 0 00 00000</t>
  </si>
  <si>
    <t>25 1 01 00000</t>
  </si>
  <si>
    <t>25 1 01 S0620</t>
  </si>
  <si>
    <t>Е.В.Кожевникова</t>
  </si>
  <si>
    <t>ПРИЛОЖЕНИЕ № 3</t>
  </si>
  <si>
    <t>Андрюковского  сельского поселения</t>
  </si>
  <si>
    <t>Распределение расходов бюджета</t>
  </si>
  <si>
    <t>Функционирование высшего должностного лица субъекта РФ и муниципального образования</t>
  </si>
  <si>
    <t>Резервные фонды</t>
  </si>
  <si>
    <t>Национальная оборона</t>
  </si>
  <si>
    <t xml:space="preserve">Национальная безопасность и правоохранительная деятельность </t>
  </si>
  <si>
    <t>Дорожное хозяйство (дорожные фонды)</t>
  </si>
  <si>
    <t>Жилищно-коммунальное         хозяйство</t>
  </si>
  <si>
    <t>Жилищное хозяйство</t>
  </si>
  <si>
    <t> Благоустройство</t>
  </si>
  <si>
    <t xml:space="preserve">Образование </t>
  </si>
  <si>
    <t>Молодежная политика и оздоровление детей</t>
  </si>
  <si>
    <t xml:space="preserve">Культура, кинематография </t>
  </si>
  <si>
    <r>
      <t xml:space="preserve"> </t>
    </r>
    <r>
      <rPr>
        <sz val="14"/>
        <color theme="1"/>
        <rFont val="Times New Roman"/>
        <family val="1"/>
        <charset val="204"/>
      </rPr>
      <t>ПРИЛОЖЕНИЕ №4</t>
    </r>
  </si>
  <si>
    <t>УТВЕРЖДЕН</t>
  </si>
  <si>
    <t>АНАЛИЗ</t>
  </si>
  <si>
    <t>Код</t>
  </si>
  <si>
    <t>Наименование групп, подгрупп, статей, подстатей, элементов, программ (подпрограмм), кодов экономической классификации источников внутреннего финансирования дефицита бюджета</t>
  </si>
  <si>
    <t>Утвержденные бюджетные назначения</t>
  </si>
  <si>
    <t>Исполнено</t>
  </si>
  <si>
    <t>ИТОГО</t>
  </si>
  <si>
    <t>000 01 00 00 00 00 0000 000</t>
  </si>
  <si>
    <t>Источники внутреннего финансирования дефицитов бюджетов, всего</t>
  </si>
  <si>
    <t xml:space="preserve">000 01 03 00 00 00 0000 000 </t>
  </si>
  <si>
    <t>Бюджетные кредиты от других бюджетов бюджетной системы Российской  Федерации</t>
  </si>
  <si>
    <t>000 01 05 00 00 00 0000 000</t>
  </si>
  <si>
    <t>Изменение остатков средств бюджетов</t>
  </si>
  <si>
    <t>000 01 05 00 00 00 0000 500</t>
  </si>
  <si>
    <t>Увеличение остатков средств бюджетов</t>
  </si>
  <si>
    <t>000 01 05 02 01 00 0000 510</t>
  </si>
  <si>
    <t xml:space="preserve">Увеличение прочих остатков денежных средств бюджетов </t>
  </si>
  <si>
    <t>000 01 05 02 01 10 0000 510</t>
  </si>
  <si>
    <t xml:space="preserve">Увеличение прочих остатков денежных средств бюджета </t>
  </si>
  <si>
    <t>000 01 05 00 00 00 0000 600</t>
  </si>
  <si>
    <t>Уменьшение остатков средств бюджетов</t>
  </si>
  <si>
    <t>000 01 05 02 01 00 0000 610</t>
  </si>
  <si>
    <t xml:space="preserve">Уменьшение прочих остатков денежных средств бюджетов </t>
  </si>
  <si>
    <t>000 01 05 02 01 10 0000 610</t>
  </si>
  <si>
    <t xml:space="preserve">Уменьшение прочих остатков денежных средств бюджета </t>
  </si>
  <si>
    <t>Увеличение счетов расчетов (дебетовый остаток)</t>
  </si>
  <si>
    <t>Уменьшение счетов расчетов (кредитовый остаток)</t>
  </si>
  <si>
    <t>ПРИЛОЖЕНИЕ № 5</t>
  </si>
  <si>
    <t>Программа, подпрограмма</t>
  </si>
  <si>
    <t>Утверждено бюджетным назначением тыс. руб.</t>
  </si>
  <si>
    <t>Фактически исполнено, тыс. руб.</t>
  </si>
  <si>
    <t>Муниципальная программа Андрюковского сельского поселения «Региональная политика и развитие гражданского общества».</t>
  </si>
  <si>
    <t>Муниципальная программа Андрюковского сельского поселения "Обеспечение безопасности населения"  в том числе:</t>
  </si>
  <si>
    <t>"Муниципальная программа Андрюковского сельского поселения Мостовского района «Развитие сети автомобильных дорог»</t>
  </si>
  <si>
    <t xml:space="preserve">Муниципальная программа Андрюковского сельского поселения Мостовского района «Экономическое развитие и инновационная экономика» </t>
  </si>
  <si>
    <t>Муниципальная программа Андрюковского сельского поселения "Развитие жилищно-коммунального хозяйства" в том числе:</t>
  </si>
  <si>
    <t>Реализация мероприятий по организации уличного освещения</t>
  </si>
  <si>
    <t>Отдельные  мероприятия по благоустройству</t>
  </si>
  <si>
    <t>Муниципальная программа "Молодежь Кубани"</t>
  </si>
  <si>
    <t>Муниципальная программа Андрюковского сельского поселения «Развитие культуры»  в том числе.</t>
  </si>
  <si>
    <t>% исполнения</t>
  </si>
  <si>
    <t xml:space="preserve">Мероприятия по , предупреждению и ликвидации чрезвычайных ситуаций, стихийных бедствий и  их последствий </t>
  </si>
  <si>
    <t>Профилактика терроризма и экстримизма</t>
  </si>
  <si>
    <t>Подпрограмма"Мероприятия по предупреждению и ликвидации чрезвычайных ситуаций, стихийных бедствий и их последствий»</t>
  </si>
  <si>
    <t xml:space="preserve"> Подрограмма«Пожарная безопасность» </t>
  </si>
  <si>
    <t xml:space="preserve">Подпрограмма «Участие в профилактика терроризма и экстремизма, а также  в минимизации и или ликвидации последствий проявлений терроризма и экстремизма  в  границах сельских поселений» </t>
  </si>
  <si>
    <t xml:space="preserve">Муниципальная программа Андрюковского сельского поселения «Развитие топливно-энергетического комплекса Андрюковского сельского поселения Мостовского района на 2018-2020 годы» </t>
  </si>
  <si>
    <t>Возврат остатков субвенций на осуществление первичного воинского учета на территориях, где отсутствуют военные комиссариаты из бюджетов сельских поселений</t>
  </si>
  <si>
    <t xml:space="preserve">992 219 35118 10 0000 150 </t>
  </si>
  <si>
    <t>Обеспечение проведения выборов и референдумов</t>
  </si>
  <si>
    <t>Прочие расходы администрации</t>
  </si>
  <si>
    <t>70 6 00 00000</t>
  </si>
  <si>
    <t xml:space="preserve">Реализация мероприятий по организации и проведению выборов  </t>
  </si>
  <si>
    <t>70 6 00 10300</t>
  </si>
  <si>
    <t xml:space="preserve">Осуществление отдельных полномочий поселения по осуществлению внутреннего муниципального финансового контроля, переданных  на исполнение муниципальному району  </t>
  </si>
  <si>
    <t>70 9 00 23100</t>
  </si>
  <si>
    <t>71 9 00 23100</t>
  </si>
  <si>
    <t xml:space="preserve">Безаварийное прохождение  осенне - зимнего периода </t>
  </si>
  <si>
    <t xml:space="preserve">Актуализация  схем теплоснабжения </t>
  </si>
  <si>
    <t>Закупка товаров, работ и услуг для обеспечения государственных (муниципальных) нужд</t>
  </si>
  <si>
    <t>13 0 00 00000</t>
  </si>
  <si>
    <t>13 0 03 00000</t>
  </si>
  <si>
    <t>13 0 03 10290</t>
  </si>
  <si>
    <t xml:space="preserve">Основные мероприятия муниципальной  программы  «Формирование современной городской среды» </t>
  </si>
  <si>
    <t>Обеспечение формирования единых ключевых подходов и приоритетов формирования комфортной городской среды на территории муниципального образования</t>
  </si>
  <si>
    <t>Реализация мероприятий по повышению уровня благоустройства общественных и дворовых территорий</t>
  </si>
  <si>
    <t>31 0 00 00000</t>
  </si>
  <si>
    <t>31 1 01 00000</t>
  </si>
  <si>
    <t>31 1 01  00110</t>
  </si>
  <si>
    <t xml:space="preserve">Муниципальная  программы  «Формирование современной городской среды» </t>
  </si>
  <si>
    <t>Андрюковского сельского поселения Мостовского района за 2020 год</t>
  </si>
  <si>
    <t>821 116 10123 01 0000 140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</si>
  <si>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(доходы бюджетов сельских поселений за исключением доходов, направляемых на формирование муниципального дорожного фонда, а также иных платежей в случае принятия решения финансовым органом муниципального образования о раздельном учете задолженности)</t>
  </si>
  <si>
    <t xml:space="preserve">Глава </t>
  </si>
  <si>
    <t>на 2020 год</t>
  </si>
  <si>
    <t>в 2020году</t>
  </si>
  <si>
    <t xml:space="preserve">Андрюковского сельского поселения за 2020 год по разделам, подразделам, целевым статьям и видам расходов </t>
  </si>
  <si>
    <t>Физическая культура и спорт</t>
  </si>
  <si>
    <t>Массовый спорт</t>
  </si>
  <si>
    <t>Муниципальная программа Андрюковского сельского поселения Мостовского района «Развитие физической культуры и спорта»</t>
  </si>
  <si>
    <t>12 0 00 00000</t>
  </si>
  <si>
    <t>Основные мероприятия муниципальной программы  Андрюковского сельского поселения«Развитие физической культуры и спорта»</t>
  </si>
  <si>
    <t>12 1 00 00000</t>
  </si>
  <si>
    <t>Физическое воспитание и физическое развитие граждан посредством организации и проведения (участия) физкультурных мероприятий и массовых спортивных мероприятий</t>
  </si>
  <si>
    <t>12 1 02 00000</t>
  </si>
  <si>
    <t>Реализация мероприятий по развитию массового спорта, детско-юношеского спорта</t>
  </si>
  <si>
    <t>12 1 02 00120</t>
  </si>
  <si>
    <t>Андрюковского  сельского поселения  на 2020 год по разделам, подразделам функциональной классификации расходов бюджетов Российской Федерации</t>
  </si>
  <si>
    <t>в 2020 году</t>
  </si>
  <si>
    <t xml:space="preserve">Мостовского района            </t>
  </si>
  <si>
    <t xml:space="preserve">                                                       Е.В.Кожевникова</t>
  </si>
  <si>
    <t>исполнения источников внутреннего финансирования дефицита бюджета Андрюковского сельского поселения Мостовского района за 12 месяцев 2020 года</t>
  </si>
  <si>
    <t>Исполнение муниципальных целевых программ  Андрюковского  сельского поселения  Мостовского района за 2020 год</t>
  </si>
  <si>
    <t>Подпрограмма 
«Повышение безопасности дорожного движения»</t>
  </si>
  <si>
    <t xml:space="preserve">Мероприятия по газификации в рамках программы муниципальной программы Андрюковского сельского поселения «Развитие топливно-энергетического комплекса Андрюковского сельского поселения Мостовского района на 2018-2020 годы» </t>
  </si>
  <si>
    <t>Фактически поступило за январь-декабрь 2020года         руб.</t>
  </si>
  <si>
    <t>Бюджетное назначение на 2020год   руб.</t>
  </si>
  <si>
    <t>Доходы, получаемые в виде арендной платы за земли сельскохозяйственного назначения, государственная собственность на которые не разграничена и которые расположены в границах сельских поселений, а также средства от продажи права на заключение договоров аренды указанных земельных участков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</si>
  <si>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</si>
  <si>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902 1 11 05013 05 0000 120</t>
  </si>
  <si>
    <t xml:space="preserve">Мостовского района                                                                    </t>
  </si>
  <si>
    <t>от 26.05.2021№ 81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</si>
</sst>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р_._-;\-* #,##0.00_р_._-;_-* &quot;-&quot;??_р_._-;_-@_-"/>
    <numFmt numFmtId="165" formatCode="0.0"/>
    <numFmt numFmtId="166" formatCode="#,##0.0"/>
    <numFmt numFmtId="167" formatCode="_-* #,##0.0_р_._-;\-* #,##0.0_р_._-;_-* &quot;-&quot;??_р_._-;_-@_-"/>
  </numFmts>
  <fonts count="38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</fonts>
  <fills count="2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46">
    <xf numFmtId="0" fontId="0" fillId="0" borderId="0"/>
    <xf numFmtId="164" fontId="11" fillId="0" borderId="0" applyFont="0" applyFill="0" applyBorder="0" applyAlignment="0" applyProtection="0"/>
    <xf numFmtId="0" fontId="14" fillId="0" borderId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7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9" borderId="0" applyNumberFormat="0" applyBorder="0" applyAlignment="0" applyProtection="0"/>
    <xf numFmtId="0" fontId="16" fillId="20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21" borderId="0" applyNumberFormat="0" applyBorder="0" applyAlignment="0" applyProtection="0"/>
    <xf numFmtId="0" fontId="17" fillId="9" borderId="8" applyNumberFormat="0" applyAlignment="0" applyProtection="0"/>
    <xf numFmtId="0" fontId="18" fillId="22" borderId="9" applyNumberFormat="0" applyAlignment="0" applyProtection="0"/>
    <xf numFmtId="0" fontId="19" fillId="22" borderId="8" applyNumberFormat="0" applyAlignment="0" applyProtection="0"/>
    <xf numFmtId="0" fontId="20" fillId="0" borderId="10" applyNumberFormat="0" applyFill="0" applyAlignment="0" applyProtection="0"/>
    <xf numFmtId="0" fontId="21" fillId="0" borderId="11" applyNumberFormat="0" applyFill="0" applyAlignment="0" applyProtection="0"/>
    <xf numFmtId="0" fontId="22" fillId="0" borderId="12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13" applyNumberFormat="0" applyFill="0" applyAlignment="0" applyProtection="0"/>
    <xf numFmtId="0" fontId="24" fillId="23" borderId="14" applyNumberFormat="0" applyAlignment="0" applyProtection="0"/>
    <xf numFmtId="0" fontId="25" fillId="0" borderId="0" applyNumberFormat="0" applyFill="0" applyBorder="0" applyAlignment="0" applyProtection="0"/>
    <xf numFmtId="0" fontId="26" fillId="24" borderId="0" applyNumberFormat="0" applyBorder="0" applyAlignment="0" applyProtection="0"/>
    <xf numFmtId="0" fontId="27" fillId="5" borderId="0" applyNumberFormat="0" applyBorder="0" applyAlignment="0" applyProtection="0"/>
    <xf numFmtId="0" fontId="28" fillId="0" borderId="0" applyNumberFormat="0" applyFill="0" applyBorder="0" applyAlignment="0" applyProtection="0"/>
    <xf numFmtId="0" fontId="14" fillId="25" borderId="15" applyNumberFormat="0" applyAlignment="0" applyProtection="0"/>
    <xf numFmtId="0" fontId="29" fillId="0" borderId="16" applyNumberFormat="0" applyFill="0" applyAlignment="0" applyProtection="0"/>
    <xf numFmtId="0" fontId="30" fillId="0" borderId="0" applyNumberFormat="0" applyFill="0" applyBorder="0" applyAlignment="0" applyProtection="0"/>
    <xf numFmtId="164" fontId="15" fillId="0" borderId="0" applyFill="0" applyBorder="0" applyAlignment="0" applyProtection="0"/>
    <xf numFmtId="0" fontId="31" fillId="6" borderId="0" applyNumberFormat="0" applyBorder="0" applyAlignment="0" applyProtection="0"/>
    <xf numFmtId="164" fontId="36" fillId="0" borderId="0" applyFill="0" applyBorder="0" applyAlignment="0" applyProtection="0"/>
  </cellStyleXfs>
  <cellXfs count="253">
    <xf numFmtId="0" fontId="0" fillId="0" borderId="0" xfId="0"/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vertical="top"/>
    </xf>
    <xf numFmtId="0" fontId="5" fillId="0" borderId="1" xfId="0" applyFont="1" applyBorder="1" applyAlignment="1">
      <alignment vertical="top" wrapText="1"/>
    </xf>
    <xf numFmtId="0" fontId="5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1" fontId="3" fillId="0" borderId="1" xfId="0" applyNumberFormat="1" applyFont="1" applyBorder="1" applyAlignment="1">
      <alignment horizontal="center" vertical="top"/>
    </xf>
    <xf numFmtId="165" fontId="5" fillId="0" borderId="1" xfId="0" applyNumberFormat="1" applyFont="1" applyBorder="1" applyAlignment="1">
      <alignment horizontal="center" vertical="top"/>
    </xf>
    <xf numFmtId="165" fontId="3" fillId="0" borderId="1" xfId="0" applyNumberFormat="1" applyFont="1" applyBorder="1" applyAlignment="1">
      <alignment horizontal="center" vertical="top"/>
    </xf>
    <xf numFmtId="165" fontId="3" fillId="0" borderId="1" xfId="0" applyNumberFormat="1" applyFont="1" applyBorder="1" applyAlignment="1">
      <alignment horizontal="center"/>
    </xf>
    <xf numFmtId="165" fontId="3" fillId="0" borderId="1" xfId="0" applyNumberFormat="1" applyFont="1" applyBorder="1" applyAlignment="1">
      <alignment horizontal="center" vertical="top" wrapText="1"/>
    </xf>
    <xf numFmtId="165" fontId="0" fillId="0" borderId="0" xfId="0" applyNumberFormat="1" applyAlignment="1">
      <alignment horizontal="center"/>
    </xf>
    <xf numFmtId="0" fontId="6" fillId="0" borderId="1" xfId="0" applyFont="1" applyBorder="1" applyAlignment="1">
      <alignment vertical="top" wrapText="1"/>
    </xf>
    <xf numFmtId="0" fontId="5" fillId="0" borderId="1" xfId="0" applyFont="1" applyBorder="1"/>
    <xf numFmtId="165" fontId="5" fillId="0" borderId="1" xfId="0" applyNumberFormat="1" applyFont="1" applyBorder="1" applyAlignment="1">
      <alignment horizontal="center"/>
    </xf>
    <xf numFmtId="0" fontId="5" fillId="0" borderId="0" xfId="0" applyFont="1"/>
    <xf numFmtId="0" fontId="3" fillId="0" borderId="0" xfId="0" applyFont="1" applyAlignment="1">
      <alignment horizontal="right"/>
    </xf>
    <xf numFmtId="0" fontId="4" fillId="0" borderId="0" xfId="0" applyFont="1"/>
    <xf numFmtId="0" fontId="3" fillId="0" borderId="0" xfId="0" applyFont="1" applyAlignment="1">
      <alignment horizontal="justify"/>
    </xf>
    <xf numFmtId="0" fontId="3" fillId="0" borderId="1" xfId="0" applyFont="1" applyBorder="1" applyAlignment="1">
      <alignment horizontal="justify"/>
    </xf>
    <xf numFmtId="0" fontId="8" fillId="2" borderId="1" xfId="0" applyFont="1" applyFill="1" applyBorder="1" applyAlignment="1">
      <alignment horizontal="center" wrapText="1"/>
    </xf>
    <xf numFmtId="0" fontId="8" fillId="2" borderId="1" xfId="0" quotePrefix="1" applyFont="1" applyFill="1" applyBorder="1" applyAlignment="1">
      <alignment horizontal="center" wrapText="1"/>
    </xf>
    <xf numFmtId="49" fontId="8" fillId="2" borderId="1" xfId="0" applyNumberFormat="1" applyFont="1" applyFill="1" applyBorder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/>
    </xf>
    <xf numFmtId="0" fontId="3" fillId="0" borderId="0" xfId="0" applyFont="1"/>
    <xf numFmtId="165" fontId="3" fillId="0" borderId="0" xfId="0" applyNumberFormat="1" applyFont="1" applyAlignment="1">
      <alignment horizontal="center"/>
    </xf>
    <xf numFmtId="0" fontId="0" fillId="2" borderId="0" xfId="0" applyFont="1" applyFill="1"/>
    <xf numFmtId="49" fontId="0" fillId="2" borderId="0" xfId="0" applyNumberFormat="1" applyFont="1" applyFill="1"/>
    <xf numFmtId="0" fontId="3" fillId="2" borderId="0" xfId="0" applyFont="1" applyFill="1" applyAlignment="1">
      <alignment horizontal="right"/>
    </xf>
    <xf numFmtId="0" fontId="3" fillId="2" borderId="0" xfId="0" applyFont="1" applyFill="1" applyAlignment="1">
      <alignment horizontal="center"/>
    </xf>
    <xf numFmtId="0" fontId="7" fillId="2" borderId="1" xfId="0" applyFont="1" applyFill="1" applyBorder="1" applyAlignment="1">
      <alignment vertical="top"/>
    </xf>
    <xf numFmtId="49" fontId="7" fillId="2" borderId="1" xfId="0" applyNumberFormat="1" applyFont="1" applyFill="1" applyBorder="1" applyAlignment="1">
      <alignment vertical="top"/>
    </xf>
    <xf numFmtId="0" fontId="5" fillId="2" borderId="1" xfId="0" applyFont="1" applyFill="1" applyBorder="1" applyAlignment="1">
      <alignment horizontal="center" vertical="top"/>
    </xf>
    <xf numFmtId="0" fontId="5" fillId="2" borderId="1" xfId="0" applyFont="1" applyFill="1" applyBorder="1" applyAlignment="1">
      <alignment horizontal="center" wrapText="1"/>
    </xf>
    <xf numFmtId="49" fontId="3" fillId="2" borderId="1" xfId="0" applyNumberFormat="1" applyFont="1" applyFill="1" applyBorder="1" applyAlignment="1">
      <alignment horizontal="center"/>
    </xf>
    <xf numFmtId="165" fontId="5" fillId="2" borderId="1" xfId="0" applyNumberFormat="1" applyFont="1" applyFill="1" applyBorder="1" applyAlignment="1">
      <alignment horizontal="center" wrapText="1"/>
    </xf>
    <xf numFmtId="0" fontId="1" fillId="2" borderId="0" xfId="0" applyFont="1" applyFill="1"/>
    <xf numFmtId="0" fontId="6" fillId="2" borderId="1" xfId="0" applyFont="1" applyFill="1" applyBorder="1" applyAlignment="1">
      <alignment horizontal="center"/>
    </xf>
    <xf numFmtId="49" fontId="7" fillId="2" borderId="1" xfId="0" applyNumberFormat="1" applyFont="1" applyFill="1" applyBorder="1" applyAlignment="1"/>
    <xf numFmtId="0" fontId="6" fillId="2" borderId="1" xfId="0" applyFont="1" applyFill="1" applyBorder="1" applyAlignment="1">
      <alignment horizontal="left" wrapText="1"/>
    </xf>
    <xf numFmtId="0" fontId="7" fillId="2" borderId="1" xfId="0" applyFont="1" applyFill="1" applyBorder="1" applyAlignment="1"/>
    <xf numFmtId="0" fontId="3" fillId="2" borderId="1" xfId="0" applyFont="1" applyFill="1" applyBorder="1" applyAlignment="1">
      <alignment horizontal="justify"/>
    </xf>
    <xf numFmtId="0" fontId="3" fillId="2" borderId="1" xfId="0" applyFont="1" applyFill="1" applyBorder="1" applyAlignment="1">
      <alignment horizontal="left" wrapText="1"/>
    </xf>
    <xf numFmtId="0" fontId="6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left"/>
    </xf>
    <xf numFmtId="0" fontId="6" fillId="2" borderId="1" xfId="0" applyFont="1" applyFill="1" applyBorder="1" applyAlignment="1">
      <alignment horizontal="left"/>
    </xf>
    <xf numFmtId="0" fontId="3" fillId="2" borderId="0" xfId="0" applyFont="1" applyFill="1"/>
    <xf numFmtId="0" fontId="3" fillId="0" borderId="1" xfId="0" applyFont="1" applyBorder="1" applyAlignment="1">
      <alignment horizontal="center" vertical="center" wrapText="1"/>
    </xf>
    <xf numFmtId="165" fontId="0" fillId="2" borderId="0" xfId="0" applyNumberFormat="1" applyFont="1" applyFill="1"/>
    <xf numFmtId="165" fontId="2" fillId="2" borderId="1" xfId="0" applyNumberFormat="1" applyFont="1" applyFill="1" applyBorder="1" applyAlignment="1">
      <alignment horizontal="center" vertical="top" wrapText="1"/>
    </xf>
    <xf numFmtId="165" fontId="2" fillId="2" borderId="1" xfId="0" applyNumberFormat="1" applyFont="1" applyFill="1" applyBorder="1" applyAlignment="1">
      <alignment horizontal="justify" vertical="top" wrapText="1"/>
    </xf>
    <xf numFmtId="165" fontId="5" fillId="2" borderId="1" xfId="0" applyNumberFormat="1" applyFont="1" applyFill="1" applyBorder="1" applyAlignment="1">
      <alignment horizontal="center"/>
    </xf>
    <xf numFmtId="0" fontId="9" fillId="0" borderId="0" xfId="0" applyFont="1" applyAlignment="1">
      <alignment horizontal="right"/>
    </xf>
    <xf numFmtId="0" fontId="10" fillId="0" borderId="0" xfId="0" applyFont="1" applyAlignment="1">
      <alignment horizontal="center"/>
    </xf>
    <xf numFmtId="0" fontId="2" fillId="0" borderId="0" xfId="0" applyFont="1"/>
    <xf numFmtId="0" fontId="6" fillId="0" borderId="1" xfId="0" applyFont="1" applyBorder="1" applyAlignment="1">
      <alignment horizontal="center" wrapText="1"/>
    </xf>
    <xf numFmtId="0" fontId="6" fillId="0" borderId="1" xfId="0" applyFont="1" applyBorder="1" applyAlignment="1">
      <alignment wrapText="1"/>
    </xf>
    <xf numFmtId="0" fontId="10" fillId="3" borderId="1" xfId="0" applyFont="1" applyFill="1" applyBorder="1" applyAlignment="1">
      <alignment horizontal="center" wrapText="1"/>
    </xf>
    <xf numFmtId="0" fontId="6" fillId="3" borderId="1" xfId="0" applyFont="1" applyFill="1" applyBorder="1" applyAlignment="1">
      <alignment horizontal="center" wrapText="1"/>
    </xf>
    <xf numFmtId="165" fontId="10" fillId="0" borderId="1" xfId="0" applyNumberFormat="1" applyFont="1" applyBorder="1" applyAlignment="1">
      <alignment horizontal="center" wrapText="1"/>
    </xf>
    <xf numFmtId="165" fontId="6" fillId="0" borderId="1" xfId="0" applyNumberFormat="1" applyFont="1" applyBorder="1" applyAlignment="1">
      <alignment horizontal="center" wrapText="1"/>
    </xf>
    <xf numFmtId="165" fontId="6" fillId="3" borderId="1" xfId="0" applyNumberFormat="1" applyFont="1" applyFill="1" applyBorder="1" applyAlignment="1">
      <alignment horizontal="center" wrapText="1"/>
    </xf>
    <xf numFmtId="165" fontId="10" fillId="3" borderId="1" xfId="0" applyNumberFormat="1" applyFont="1" applyFill="1" applyBorder="1" applyAlignment="1">
      <alignment horizontal="center" wrapText="1"/>
    </xf>
    <xf numFmtId="165" fontId="3" fillId="0" borderId="0" xfId="0" applyNumberFormat="1" applyFont="1" applyAlignment="1">
      <alignment horizontal="right"/>
    </xf>
    <xf numFmtId="165" fontId="0" fillId="0" borderId="0" xfId="0" applyNumberFormat="1"/>
    <xf numFmtId="166" fontId="3" fillId="0" borderId="1" xfId="0" applyNumberFormat="1" applyFont="1" applyBorder="1" applyAlignment="1">
      <alignment horizontal="center" wrapText="1"/>
    </xf>
    <xf numFmtId="166" fontId="3" fillId="0" borderId="1" xfId="0" applyNumberFormat="1" applyFont="1" applyBorder="1" applyAlignment="1">
      <alignment horizontal="center"/>
    </xf>
    <xf numFmtId="165" fontId="3" fillId="0" borderId="1" xfId="0" applyNumberFormat="1" applyFont="1" applyBorder="1" applyAlignment="1">
      <alignment horizontal="center" vertical="top"/>
    </xf>
    <xf numFmtId="1" fontId="6" fillId="0" borderId="1" xfId="0" applyNumberFormat="1" applyFont="1" applyBorder="1" applyAlignment="1">
      <alignment horizontal="center" wrapText="1"/>
    </xf>
    <xf numFmtId="0" fontId="3" fillId="0" borderId="1" xfId="0" applyFont="1" applyBorder="1" applyAlignment="1">
      <alignment horizontal="justify" wrapText="1"/>
    </xf>
    <xf numFmtId="0" fontId="0" fillId="2" borderId="0" xfId="0" applyFont="1" applyFill="1" applyAlignment="1">
      <alignment horizontal="left"/>
    </xf>
    <xf numFmtId="0" fontId="2" fillId="2" borderId="1" xfId="0" applyFont="1" applyFill="1" applyBorder="1" applyAlignment="1">
      <alignment horizontal="left" vertical="top"/>
    </xf>
    <xf numFmtId="0" fontId="3" fillId="2" borderId="1" xfId="0" applyFont="1" applyFill="1" applyBorder="1" applyAlignment="1">
      <alignment horizontal="left" vertical="top"/>
    </xf>
    <xf numFmtId="0" fontId="8" fillId="2" borderId="1" xfId="0" applyFont="1" applyFill="1" applyBorder="1" applyAlignment="1">
      <alignment horizontal="left" wrapText="1"/>
    </xf>
    <xf numFmtId="0" fontId="8" fillId="2" borderId="1" xfId="0" applyFont="1" applyFill="1" applyBorder="1" applyAlignment="1">
      <alignment horizontal="left" vertical="center" wrapText="1"/>
    </xf>
    <xf numFmtId="0" fontId="8" fillId="2" borderId="2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top"/>
    </xf>
    <xf numFmtId="0" fontId="8" fillId="2" borderId="1" xfId="0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vertical="top" wrapText="1"/>
    </xf>
    <xf numFmtId="0" fontId="5" fillId="2" borderId="5" xfId="0" applyFont="1" applyFill="1" applyBorder="1" applyAlignment="1">
      <alignment horizontal="left" vertical="top" wrapText="1"/>
    </xf>
    <xf numFmtId="165" fontId="3" fillId="0" borderId="1" xfId="0" applyNumberFormat="1" applyFont="1" applyBorder="1" applyAlignment="1">
      <alignment horizontal="center" vertical="top"/>
    </xf>
    <xf numFmtId="0" fontId="0" fillId="0" borderId="0" xfId="0"/>
    <xf numFmtId="165" fontId="3" fillId="2" borderId="1" xfId="0" applyNumberFormat="1" applyFont="1" applyFill="1" applyBorder="1" applyAlignment="1">
      <alignment horizontal="center" wrapText="1"/>
    </xf>
    <xf numFmtId="165" fontId="3" fillId="2" borderId="1" xfId="0" applyNumberFormat="1" applyFont="1" applyFill="1" applyBorder="1" applyAlignment="1">
      <alignment horizontal="center"/>
    </xf>
    <xf numFmtId="0" fontId="0" fillId="0" borderId="0" xfId="0"/>
    <xf numFmtId="165" fontId="0" fillId="0" borderId="1" xfId="0" applyNumberFormat="1" applyBorder="1" applyAlignment="1">
      <alignment horizontal="center"/>
    </xf>
    <xf numFmtId="1" fontId="3" fillId="2" borderId="1" xfId="0" applyNumberFormat="1" applyFont="1" applyFill="1" applyBorder="1" applyAlignment="1">
      <alignment horizontal="center" wrapText="1"/>
    </xf>
    <xf numFmtId="0" fontId="8" fillId="2" borderId="1" xfId="0" applyFont="1" applyFill="1" applyBorder="1" applyAlignment="1">
      <alignment wrapText="1"/>
    </xf>
    <xf numFmtId="166" fontId="3" fillId="0" borderId="1" xfId="0" applyNumberFormat="1" applyFont="1" applyBorder="1" applyAlignment="1">
      <alignment horizontal="center"/>
    </xf>
    <xf numFmtId="0" fontId="8" fillId="2" borderId="1" xfId="0" applyFont="1" applyFill="1" applyBorder="1" applyAlignment="1">
      <alignment vertical="top" wrapText="1"/>
    </xf>
    <xf numFmtId="0" fontId="8" fillId="2" borderId="1" xfId="0" applyFont="1" applyFill="1" applyBorder="1" applyAlignment="1">
      <alignment vertical="center" wrapText="1"/>
    </xf>
    <xf numFmtId="0" fontId="8" fillId="2" borderId="1" xfId="0" applyFont="1" applyFill="1" applyBorder="1" applyAlignment="1">
      <alignment horizontal="center"/>
    </xf>
    <xf numFmtId="165" fontId="3" fillId="2" borderId="0" xfId="0" applyNumberFormat="1" applyFont="1" applyFill="1"/>
    <xf numFmtId="0" fontId="12" fillId="0" borderId="0" xfId="0" applyFont="1"/>
    <xf numFmtId="49" fontId="12" fillId="0" borderId="0" xfId="0" applyNumberFormat="1" applyFont="1" applyAlignment="1">
      <alignment horizontal="center" vertical="center"/>
    </xf>
    <xf numFmtId="0" fontId="12" fillId="0" borderId="0" xfId="0" applyFont="1" applyAlignment="1">
      <alignment horizontal="right" vertical="center"/>
    </xf>
    <xf numFmtId="0" fontId="2" fillId="0" borderId="0" xfId="0" applyFont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4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12" fillId="0" borderId="0" xfId="0" applyFont="1" applyAlignment="1">
      <alignment wrapText="1"/>
    </xf>
    <xf numFmtId="0" fontId="4" fillId="0" borderId="1" xfId="0" applyFont="1" applyBorder="1" applyAlignment="1">
      <alignment vertical="top"/>
    </xf>
    <xf numFmtId="49" fontId="4" fillId="0" borderId="1" xfId="0" applyNumberFormat="1" applyFont="1" applyBorder="1" applyAlignment="1">
      <alignment horizontal="center" vertical="center"/>
    </xf>
    <xf numFmtId="166" fontId="4" fillId="0" borderId="1" xfId="0" applyNumberFormat="1" applyFont="1" applyBorder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vertical="top" wrapText="1"/>
    </xf>
    <xf numFmtId="49" fontId="12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top" wrapText="1"/>
    </xf>
    <xf numFmtId="49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65" fontId="2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 wrapText="1"/>
    </xf>
    <xf numFmtId="167" fontId="2" fillId="0" borderId="1" xfId="1" applyNumberFormat="1" applyFont="1" applyBorder="1" applyAlignment="1">
      <alignment horizontal="center" vertical="center"/>
    </xf>
    <xf numFmtId="165" fontId="3" fillId="2" borderId="0" xfId="0" applyNumberFormat="1" applyFont="1" applyFill="1" applyAlignment="1">
      <alignment horizontal="center"/>
    </xf>
    <xf numFmtId="165" fontId="13" fillId="2" borderId="1" xfId="0" applyNumberFormat="1" applyFont="1" applyFill="1" applyBorder="1" applyAlignment="1">
      <alignment horizontal="center" vertical="top"/>
    </xf>
    <xf numFmtId="165" fontId="13" fillId="2" borderId="1" xfId="0" applyNumberFormat="1" applyFont="1" applyFill="1" applyBorder="1" applyAlignment="1">
      <alignment horizontal="center" vertical="top" wrapText="1"/>
    </xf>
    <xf numFmtId="0" fontId="3" fillId="2" borderId="0" xfId="0" applyFont="1" applyFill="1" applyAlignment="1">
      <alignment horizontal="center" wrapText="1"/>
    </xf>
    <xf numFmtId="0" fontId="3" fillId="2" borderId="1" xfId="0" applyFont="1" applyFill="1" applyBorder="1" applyAlignment="1">
      <alignment horizontal="center" wrapText="1"/>
    </xf>
    <xf numFmtId="0" fontId="3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vertical="top"/>
    </xf>
    <xf numFmtId="0" fontId="3" fillId="2" borderId="1" xfId="0" applyFont="1" applyFill="1" applyBorder="1" applyAlignment="1">
      <alignment horizontal="center" vertical="top"/>
    </xf>
    <xf numFmtId="0" fontId="12" fillId="0" borderId="0" xfId="0" applyFont="1"/>
    <xf numFmtId="0" fontId="3" fillId="2" borderId="1" xfId="0" applyFont="1" applyFill="1" applyBorder="1" applyAlignment="1">
      <alignment horizontal="center" wrapText="1"/>
    </xf>
    <xf numFmtId="0" fontId="6" fillId="2" borderId="0" xfId="0" applyFont="1" applyFill="1" applyBorder="1" applyAlignment="1">
      <alignment horizontal="left" wrapText="1"/>
    </xf>
    <xf numFmtId="0" fontId="6" fillId="2" borderId="0" xfId="0" applyFont="1" applyFill="1" applyBorder="1" applyAlignment="1">
      <alignment horizontal="center"/>
    </xf>
    <xf numFmtId="49" fontId="3" fillId="2" borderId="0" xfId="0" applyNumberFormat="1" applyFont="1" applyFill="1" applyBorder="1" applyAlignment="1">
      <alignment horizontal="center"/>
    </xf>
    <xf numFmtId="0" fontId="3" fillId="2" borderId="0" xfId="0" applyFont="1" applyFill="1" applyBorder="1" applyAlignment="1">
      <alignment horizontal="center"/>
    </xf>
    <xf numFmtId="165" fontId="3" fillId="2" borderId="0" xfId="0" applyNumberFormat="1" applyFont="1" applyFill="1" applyBorder="1" applyAlignment="1">
      <alignment horizontal="center"/>
    </xf>
    <xf numFmtId="165" fontId="3" fillId="2" borderId="0" xfId="0" applyNumberFormat="1" applyFont="1" applyFill="1" applyBorder="1" applyAlignment="1">
      <alignment horizontal="center" wrapText="1"/>
    </xf>
    <xf numFmtId="0" fontId="3" fillId="2" borderId="0" xfId="0" applyFont="1" applyFill="1" applyBorder="1" applyAlignment="1">
      <alignment horizontal="center" wrapText="1"/>
    </xf>
    <xf numFmtId="3" fontId="8" fillId="2" borderId="7" xfId="2" applyNumberFormat="1" applyFont="1" applyFill="1" applyBorder="1" applyAlignment="1">
      <alignment horizontal="center" wrapText="1"/>
    </xf>
    <xf numFmtId="165" fontId="33" fillId="2" borderId="1" xfId="2" applyNumberFormat="1" applyFont="1" applyFill="1" applyBorder="1"/>
    <xf numFmtId="0" fontId="33" fillId="2" borderId="1" xfId="2" applyFont="1" applyFill="1" applyBorder="1"/>
    <xf numFmtId="0" fontId="8" fillId="2" borderId="7" xfId="2" applyFont="1" applyFill="1" applyBorder="1" applyAlignment="1">
      <alignment horizontal="center" wrapText="1"/>
    </xf>
    <xf numFmtId="165" fontId="8" fillId="2" borderId="1" xfId="43" applyNumberFormat="1" applyFont="1" applyFill="1" applyBorder="1" applyAlignment="1">
      <alignment horizontal="center" wrapText="1"/>
    </xf>
    <xf numFmtId="0" fontId="35" fillId="0" borderId="1" xfId="2" quotePrefix="1" applyFont="1" applyFill="1" applyBorder="1" applyAlignment="1">
      <alignment horizontal="center" vertical="center" wrapText="1"/>
    </xf>
    <xf numFmtId="0" fontId="37" fillId="0" borderId="1" xfId="2" applyFont="1" applyFill="1" applyBorder="1" applyAlignment="1">
      <alignment wrapText="1"/>
    </xf>
    <xf numFmtId="167" fontId="37" fillId="0" borderId="1" xfId="45" applyNumberFormat="1" applyFont="1" applyFill="1" applyBorder="1" applyAlignment="1">
      <alignment vertical="center" wrapText="1"/>
    </xf>
    <xf numFmtId="0" fontId="6" fillId="0" borderId="0" xfId="0" applyFont="1" applyBorder="1" applyAlignment="1">
      <alignment wrapText="1"/>
    </xf>
    <xf numFmtId="0" fontId="6" fillId="3" borderId="0" xfId="0" applyFont="1" applyFill="1" applyBorder="1" applyAlignment="1">
      <alignment horizontal="center" wrapText="1"/>
    </xf>
    <xf numFmtId="165" fontId="6" fillId="0" borderId="0" xfId="0" applyNumberFormat="1" applyFont="1" applyBorder="1" applyAlignment="1">
      <alignment horizontal="center" wrapText="1"/>
    </xf>
    <xf numFmtId="0" fontId="10" fillId="0" borderId="1" xfId="0" applyFont="1" applyBorder="1" applyAlignment="1">
      <alignment wrapText="1"/>
    </xf>
    <xf numFmtId="0" fontId="1" fillId="0" borderId="0" xfId="0" applyFont="1"/>
    <xf numFmtId="165" fontId="8" fillId="2" borderId="1" xfId="45" applyNumberFormat="1" applyFont="1" applyFill="1" applyBorder="1" applyAlignment="1">
      <alignment horizontal="center" wrapText="1"/>
    </xf>
    <xf numFmtId="0" fontId="8" fillId="2" borderId="1" xfId="2" applyFont="1" applyFill="1" applyBorder="1" applyAlignment="1">
      <alignment wrapText="1"/>
    </xf>
    <xf numFmtId="0" fontId="8" fillId="2" borderId="1" xfId="2" applyFont="1" applyFill="1" applyBorder="1" applyAlignment="1">
      <alignment horizontal="center" wrapText="1"/>
    </xf>
    <xf numFmtId="0" fontId="8" fillId="2" borderId="1" xfId="2" quotePrefix="1" applyFont="1" applyFill="1" applyBorder="1" applyAlignment="1">
      <alignment horizontal="center" wrapText="1"/>
    </xf>
    <xf numFmtId="0" fontId="8" fillId="2" borderId="1" xfId="2" applyFont="1" applyFill="1" applyBorder="1" applyAlignment="1">
      <alignment vertical="center" wrapText="1"/>
    </xf>
    <xf numFmtId="0" fontId="8" fillId="2" borderId="2" xfId="2" applyFont="1" applyFill="1" applyBorder="1" applyAlignment="1">
      <alignment vertical="center" wrapText="1"/>
    </xf>
    <xf numFmtId="0" fontId="32" fillId="0" borderId="1" xfId="2" applyFont="1" applyFill="1" applyBorder="1" applyAlignment="1">
      <alignment wrapText="1"/>
    </xf>
    <xf numFmtId="167" fontId="35" fillId="0" borderId="1" xfId="45" applyNumberFormat="1" applyFont="1" applyFill="1" applyBorder="1" applyAlignment="1">
      <alignment vertical="center" wrapText="1"/>
    </xf>
    <xf numFmtId="0" fontId="35" fillId="0" borderId="1" xfId="2" applyFont="1" applyFill="1" applyBorder="1" applyAlignment="1">
      <alignment horizontal="center" wrapText="1"/>
    </xf>
    <xf numFmtId="0" fontId="35" fillId="0" borderId="1" xfId="2" quotePrefix="1" applyFont="1" applyFill="1" applyBorder="1" applyAlignment="1">
      <alignment horizontal="center" wrapText="1"/>
    </xf>
    <xf numFmtId="0" fontId="34" fillId="0" borderId="0" xfId="2" applyFont="1" applyFill="1"/>
    <xf numFmtId="0" fontId="35" fillId="0" borderId="1" xfId="2" applyFont="1" applyFill="1" applyBorder="1" applyAlignment="1">
      <alignment wrapText="1"/>
    </xf>
    <xf numFmtId="4" fontId="3" fillId="0" borderId="1" xfId="0" applyNumberFormat="1" applyFont="1" applyBorder="1" applyAlignment="1">
      <alignment horizontal="center"/>
    </xf>
    <xf numFmtId="166" fontId="0" fillId="0" borderId="0" xfId="0" applyNumberFormat="1"/>
    <xf numFmtId="165" fontId="3" fillId="0" borderId="1" xfId="0" applyNumberFormat="1" applyFont="1" applyBorder="1" applyAlignment="1">
      <alignment horizontal="center" vertical="top"/>
    </xf>
    <xf numFmtId="49" fontId="3" fillId="0" borderId="1" xfId="0" applyNumberFormat="1" applyFont="1" applyBorder="1" applyAlignment="1">
      <alignment horizontal="center" vertical="top" wrapText="1"/>
    </xf>
    <xf numFmtId="0" fontId="0" fillId="0" borderId="0" xfId="0" applyFill="1"/>
    <xf numFmtId="165" fontId="0" fillId="0" borderId="0" xfId="0" applyNumberFormat="1" applyFill="1" applyAlignment="1">
      <alignment horizontal="center"/>
    </xf>
    <xf numFmtId="165" fontId="3" fillId="0" borderId="1" xfId="0" applyNumberFormat="1" applyFont="1" applyFill="1" applyBorder="1" applyAlignment="1">
      <alignment horizontal="center" vertical="top" wrapText="1"/>
    </xf>
    <xf numFmtId="1" fontId="3" fillId="0" borderId="1" xfId="0" applyNumberFormat="1" applyFont="1" applyFill="1" applyBorder="1" applyAlignment="1">
      <alignment horizontal="center" vertical="top"/>
    </xf>
    <xf numFmtId="165" fontId="5" fillId="0" borderId="1" xfId="0" applyNumberFormat="1" applyFont="1" applyFill="1" applyBorder="1" applyAlignment="1">
      <alignment horizontal="center" vertical="top"/>
    </xf>
    <xf numFmtId="165" fontId="3" fillId="0" borderId="1" xfId="0" applyNumberFormat="1" applyFont="1" applyFill="1" applyBorder="1" applyAlignment="1">
      <alignment horizontal="center" vertical="top"/>
    </xf>
    <xf numFmtId="165" fontId="3" fillId="0" borderId="1" xfId="0" applyNumberFormat="1" applyFont="1" applyFill="1" applyBorder="1" applyAlignment="1">
      <alignment horizontal="center"/>
    </xf>
    <xf numFmtId="165" fontId="5" fillId="0" borderId="1" xfId="0" applyNumberFormat="1" applyFont="1" applyFill="1" applyBorder="1" applyAlignment="1">
      <alignment horizontal="center"/>
    </xf>
    <xf numFmtId="165" fontId="3" fillId="0" borderId="0" xfId="0" applyNumberFormat="1" applyFont="1" applyFill="1" applyAlignment="1">
      <alignment horizontal="center"/>
    </xf>
    <xf numFmtId="164" fontId="36" fillId="0" borderId="0" xfId="45"/>
    <xf numFmtId="0" fontId="3" fillId="2" borderId="1" xfId="0" applyFont="1" applyFill="1" applyBorder="1" applyAlignment="1">
      <alignment horizontal="center" wrapText="1"/>
    </xf>
    <xf numFmtId="0" fontId="3" fillId="2" borderId="1" xfId="0" applyFont="1" applyFill="1" applyBorder="1" applyAlignment="1">
      <alignment horizontal="center"/>
    </xf>
    <xf numFmtId="0" fontId="5" fillId="2" borderId="0" xfId="0" applyFont="1" applyFill="1" applyAlignment="1">
      <alignment horizontal="center"/>
    </xf>
    <xf numFmtId="0" fontId="1" fillId="2" borderId="0" xfId="0" applyFont="1" applyFill="1" applyAlignment="1">
      <alignment horizontal="left"/>
    </xf>
    <xf numFmtId="49" fontId="1" fillId="2" borderId="0" xfId="0" applyNumberFormat="1" applyFont="1" applyFill="1"/>
    <xf numFmtId="165" fontId="1" fillId="2" borderId="0" xfId="0" applyNumberFormat="1" applyFont="1" applyFill="1"/>
    <xf numFmtId="0" fontId="0" fillId="26" borderId="0" xfId="0" applyFont="1" applyFill="1"/>
    <xf numFmtId="0" fontId="7" fillId="0" borderId="1" xfId="0" applyFont="1" applyFill="1" applyBorder="1" applyAlignment="1">
      <alignment vertical="top"/>
    </xf>
    <xf numFmtId="0" fontId="6" fillId="0" borderId="1" xfId="0" applyFont="1" applyFill="1" applyBorder="1" applyAlignment="1">
      <alignment horizontal="left" wrapText="1"/>
    </xf>
    <xf numFmtId="0" fontId="3" fillId="0" borderId="1" xfId="0" applyFont="1" applyFill="1" applyBorder="1" applyAlignment="1">
      <alignment horizontal="center"/>
    </xf>
    <xf numFmtId="49" fontId="3" fillId="0" borderId="1" xfId="0" applyNumberFormat="1" applyFont="1" applyFill="1" applyBorder="1" applyAlignment="1">
      <alignment horizontal="center"/>
    </xf>
    <xf numFmtId="0" fontId="8" fillId="0" borderId="1" xfId="0" applyFont="1" applyFill="1" applyBorder="1" applyAlignment="1">
      <alignment horizontal="center" wrapText="1"/>
    </xf>
    <xf numFmtId="165" fontId="3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wrapText="1"/>
    </xf>
    <xf numFmtId="0" fontId="0" fillId="0" borderId="0" xfId="0" applyFont="1" applyFill="1"/>
    <xf numFmtId="0" fontId="3" fillId="0" borderId="2" xfId="0" applyFont="1" applyBorder="1" applyAlignment="1">
      <alignment vertical="top" wrapText="1"/>
    </xf>
    <xf numFmtId="0" fontId="3" fillId="0" borderId="3" xfId="0" applyFont="1" applyBorder="1" applyAlignment="1">
      <alignment vertical="top" wrapText="1"/>
    </xf>
    <xf numFmtId="0" fontId="3" fillId="0" borderId="4" xfId="0" applyFont="1" applyBorder="1" applyAlignment="1">
      <alignment vertical="top" wrapText="1"/>
    </xf>
    <xf numFmtId="165" fontId="3" fillId="0" borderId="1" xfId="0" applyNumberFormat="1" applyFont="1" applyBorder="1" applyAlignment="1">
      <alignment horizontal="center" vertical="top"/>
    </xf>
    <xf numFmtId="165" fontId="3" fillId="0" borderId="1" xfId="0" applyNumberFormat="1" applyFont="1" applyFill="1" applyBorder="1" applyAlignment="1">
      <alignment horizontal="center" vertical="top"/>
    </xf>
    <xf numFmtId="0" fontId="5" fillId="0" borderId="0" xfId="0" applyFont="1" applyAlignment="1">
      <alignment horizontal="center" wrapText="1"/>
    </xf>
    <xf numFmtId="0" fontId="0" fillId="0" borderId="0" xfId="0" applyAlignment="1">
      <alignment wrapText="1"/>
    </xf>
    <xf numFmtId="0" fontId="2" fillId="2" borderId="1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top" wrapText="1"/>
    </xf>
    <xf numFmtId="49" fontId="2" fillId="2" borderId="1" xfId="0" applyNumberFormat="1" applyFont="1" applyFill="1" applyBorder="1" applyAlignment="1">
      <alignment horizontal="center" vertical="top"/>
    </xf>
    <xf numFmtId="0" fontId="3" fillId="2" borderId="1" xfId="0" applyFont="1" applyFill="1" applyBorder="1" applyAlignment="1">
      <alignment horizontal="center" vertical="top"/>
    </xf>
    <xf numFmtId="0" fontId="6" fillId="2" borderId="2" xfId="0" applyFont="1" applyFill="1" applyBorder="1" applyAlignment="1">
      <alignment horizontal="left" wrapText="1"/>
    </xf>
    <xf numFmtId="0" fontId="6" fillId="2" borderId="3" xfId="0" applyFont="1" applyFill="1" applyBorder="1" applyAlignment="1">
      <alignment horizontal="left" wrapText="1"/>
    </xf>
    <xf numFmtId="0" fontId="6" fillId="2" borderId="4" xfId="0" applyFont="1" applyFill="1" applyBorder="1" applyAlignment="1">
      <alignment horizontal="left" wrapText="1"/>
    </xf>
    <xf numFmtId="0" fontId="3" fillId="2" borderId="1" xfId="0" applyFont="1" applyFill="1" applyBorder="1" applyAlignment="1">
      <alignment horizontal="center"/>
    </xf>
    <xf numFmtId="0" fontId="8" fillId="2" borderId="2" xfId="0" quotePrefix="1" applyFont="1" applyFill="1" applyBorder="1" applyAlignment="1">
      <alignment horizontal="center" wrapText="1"/>
    </xf>
    <xf numFmtId="49" fontId="0" fillId="2" borderId="4" xfId="0" applyNumberFormat="1" applyFont="1" applyFill="1" applyBorder="1" applyAlignment="1">
      <alignment horizontal="center" wrapText="1"/>
    </xf>
    <xf numFmtId="0" fontId="3" fillId="2" borderId="2" xfId="0" applyFont="1" applyFill="1" applyBorder="1" applyAlignment="1">
      <alignment horizontal="left" vertical="top" wrapText="1"/>
    </xf>
    <xf numFmtId="0" fontId="3" fillId="2" borderId="4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center" vertical="top"/>
    </xf>
    <xf numFmtId="0" fontId="3" fillId="2" borderId="2" xfId="0" applyFont="1" applyFill="1" applyBorder="1" applyAlignment="1">
      <alignment horizontal="center" wrapText="1"/>
    </xf>
    <xf numFmtId="0" fontId="3" fillId="2" borderId="4" xfId="0" applyFont="1" applyFill="1" applyBorder="1" applyAlignment="1">
      <alignment horizontal="center" wrapText="1"/>
    </xf>
    <xf numFmtId="0" fontId="2" fillId="2" borderId="1" xfId="0" applyFont="1" applyFill="1" applyBorder="1" applyAlignment="1">
      <alignment horizontal="justify" vertical="top" wrapText="1"/>
    </xf>
    <xf numFmtId="0" fontId="5" fillId="2" borderId="0" xfId="0" applyFont="1" applyFill="1" applyAlignment="1">
      <alignment horizontal="center" wrapText="1"/>
    </xf>
    <xf numFmtId="0" fontId="0" fillId="2" borderId="0" xfId="0" applyFont="1" applyFill="1" applyAlignment="1">
      <alignment wrapText="1"/>
    </xf>
    <xf numFmtId="0" fontId="1" fillId="2" borderId="0" xfId="0" applyFont="1" applyFill="1" applyAlignment="1">
      <alignment wrapText="1"/>
    </xf>
    <xf numFmtId="0" fontId="5" fillId="2" borderId="5" xfId="0" applyFont="1" applyFill="1" applyBorder="1" applyAlignment="1">
      <alignment horizontal="justify" vertical="top" wrapText="1"/>
    </xf>
    <xf numFmtId="0" fontId="0" fillId="2" borderId="6" xfId="0" applyFill="1" applyBorder="1" applyAlignment="1">
      <alignment wrapText="1"/>
    </xf>
    <xf numFmtId="0" fontId="0" fillId="2" borderId="7" xfId="0" applyFill="1" applyBorder="1" applyAlignment="1">
      <alignment wrapText="1"/>
    </xf>
    <xf numFmtId="165" fontId="3" fillId="2" borderId="2" xfId="0" applyNumberFormat="1" applyFont="1" applyFill="1" applyBorder="1" applyAlignment="1">
      <alignment horizontal="center" wrapText="1"/>
    </xf>
    <xf numFmtId="165" fontId="3" fillId="2" borderId="4" xfId="0" applyNumberFormat="1" applyFont="1" applyFill="1" applyBorder="1" applyAlignment="1">
      <alignment horizontal="center" wrapText="1"/>
    </xf>
    <xf numFmtId="165" fontId="3" fillId="2" borderId="2" xfId="0" applyNumberFormat="1" applyFont="1" applyFill="1" applyBorder="1" applyAlignment="1">
      <alignment horizontal="center"/>
    </xf>
    <xf numFmtId="165" fontId="3" fillId="2" borderId="4" xfId="0" applyNumberFormat="1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 wrapText="1"/>
    </xf>
    <xf numFmtId="49" fontId="3" fillId="2" borderId="2" xfId="0" applyNumberFormat="1" applyFont="1" applyFill="1" applyBorder="1" applyAlignment="1">
      <alignment horizontal="center"/>
    </xf>
    <xf numFmtId="49" fontId="3" fillId="2" borderId="4" xfId="0" applyNumberFormat="1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 vertical="top"/>
    </xf>
    <xf numFmtId="0" fontId="3" fillId="2" borderId="4" xfId="0" applyFont="1" applyFill="1" applyBorder="1" applyAlignment="1">
      <alignment horizontal="center" vertical="top"/>
    </xf>
    <xf numFmtId="0" fontId="2" fillId="0" borderId="2" xfId="0" applyFont="1" applyBorder="1" applyAlignment="1">
      <alignment vertical="top" wrapText="1"/>
    </xf>
    <xf numFmtId="0" fontId="2" fillId="0" borderId="4" xfId="0" applyFont="1" applyBorder="1" applyAlignment="1">
      <alignment vertical="top" wrapText="1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12" fillId="0" borderId="0" xfId="0" applyFont="1"/>
    <xf numFmtId="0" fontId="2" fillId="0" borderId="0" xfId="0" applyFont="1" applyAlignment="1">
      <alignment horizontal="right" vertical="center"/>
    </xf>
    <xf numFmtId="166" fontId="3" fillId="0" borderId="1" xfId="0" applyNumberFormat="1" applyFont="1" applyBorder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justify"/>
    </xf>
    <xf numFmtId="0" fontId="3" fillId="0" borderId="1" xfId="0" applyFont="1" applyBorder="1" applyAlignment="1">
      <alignment horizontal="justify" wrapText="1"/>
    </xf>
    <xf numFmtId="4" fontId="3" fillId="0" borderId="1" xfId="0" applyNumberFormat="1" applyFont="1" applyBorder="1" applyAlignment="1">
      <alignment horizontal="center"/>
    </xf>
    <xf numFmtId="0" fontId="10" fillId="0" borderId="0" xfId="0" applyFont="1" applyAlignment="1">
      <alignment horizontal="center" wrapText="1"/>
    </xf>
    <xf numFmtId="0" fontId="10" fillId="0" borderId="0" xfId="0" applyFont="1" applyBorder="1" applyAlignment="1">
      <alignment horizontal="center" wrapText="1"/>
    </xf>
    <xf numFmtId="0" fontId="3" fillId="0" borderId="5" xfId="0" applyFont="1" applyBorder="1" applyAlignment="1">
      <alignment horizontal="center" wrapText="1"/>
    </xf>
    <xf numFmtId="0" fontId="3" fillId="0" borderId="7" xfId="0" applyFont="1" applyBorder="1" applyAlignment="1">
      <alignment horizontal="center" wrapText="1"/>
    </xf>
    <xf numFmtId="165" fontId="3" fillId="0" borderId="2" xfId="0" applyNumberFormat="1" applyFont="1" applyBorder="1" applyAlignment="1">
      <alignment horizontal="center" vertical="top" wrapText="1"/>
    </xf>
    <xf numFmtId="165" fontId="3" fillId="0" borderId="3" xfId="0" applyNumberFormat="1" applyFont="1" applyBorder="1" applyAlignment="1">
      <alignment horizontal="center" vertical="top" wrapText="1"/>
    </xf>
    <xf numFmtId="165" fontId="3" fillId="0" borderId="4" xfId="0" applyNumberFormat="1" applyFont="1" applyBorder="1" applyAlignment="1">
      <alignment horizontal="center" vertical="top" wrapText="1"/>
    </xf>
    <xf numFmtId="0" fontId="3" fillId="2" borderId="0" xfId="0" applyFont="1" applyFill="1" applyAlignment="1">
      <alignment horizontal="right"/>
    </xf>
  </cellXfs>
  <cellStyles count="46">
    <cellStyle name="20% - Акцент1 2" xfId="3"/>
    <cellStyle name="20% - Акцент2 2" xfId="4"/>
    <cellStyle name="20% - Акцент3 2" xfId="5"/>
    <cellStyle name="20% - Акцент4 2" xfId="6"/>
    <cellStyle name="20% - Акцент5 2" xfId="7"/>
    <cellStyle name="20% - Акцент6 2" xfId="8"/>
    <cellStyle name="40% - Акцент1 2" xfId="9"/>
    <cellStyle name="40% - Акцент2 2" xfId="10"/>
    <cellStyle name="40% - Акцент3 2" xfId="11"/>
    <cellStyle name="40% - Акцент4 2" xfId="12"/>
    <cellStyle name="40% - Акцент5 2" xfId="13"/>
    <cellStyle name="40% - Акцент6 2" xfId="14"/>
    <cellStyle name="60% - Акцент1 2" xfId="15"/>
    <cellStyle name="60% - Акцент2 2" xfId="16"/>
    <cellStyle name="60% - Акцент3 2" xfId="17"/>
    <cellStyle name="60% - Акцент4 2" xfId="18"/>
    <cellStyle name="60% - Акцент5 2" xfId="19"/>
    <cellStyle name="60% - Акцент6 2" xfId="20"/>
    <cellStyle name="Акцент1 2" xfId="21"/>
    <cellStyle name="Акцент2 2" xfId="22"/>
    <cellStyle name="Акцент3 2" xfId="23"/>
    <cellStyle name="Акцент4 2" xfId="24"/>
    <cellStyle name="Акцент5 2" xfId="25"/>
    <cellStyle name="Акцент6 2" xfId="26"/>
    <cellStyle name="Ввод  2" xfId="27"/>
    <cellStyle name="Вывод 2" xfId="28"/>
    <cellStyle name="Вычисление 2" xfId="29"/>
    <cellStyle name="Заголовок 1 2" xfId="30"/>
    <cellStyle name="Заголовок 2 2" xfId="31"/>
    <cellStyle name="Заголовок 3 2" xfId="32"/>
    <cellStyle name="Заголовок 4 2" xfId="33"/>
    <cellStyle name="Итог 2" xfId="34"/>
    <cellStyle name="Контрольная ячейка 2" xfId="35"/>
    <cellStyle name="Название 2" xfId="36"/>
    <cellStyle name="Нейтральный 2" xfId="37"/>
    <cellStyle name="Обычный" xfId="0" builtinId="0"/>
    <cellStyle name="Обычный 2" xfId="2"/>
    <cellStyle name="Плохой 2" xfId="38"/>
    <cellStyle name="Пояснение 2" xfId="39"/>
    <cellStyle name="Примечание 2" xfId="40"/>
    <cellStyle name="Связанная ячейка 2" xfId="41"/>
    <cellStyle name="Текст предупреждения 2" xfId="42"/>
    <cellStyle name="Финансовый" xfId="1" builtinId="3"/>
    <cellStyle name="Финансовый 2" xfId="43"/>
    <cellStyle name="Финансовый 3" xfId="45"/>
    <cellStyle name="Хороший 2" xfId="4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1"/>
  <sheetViews>
    <sheetView workbookViewId="0">
      <selection activeCell="E7" sqref="E7"/>
    </sheetView>
  </sheetViews>
  <sheetFormatPr defaultRowHeight="15" x14ac:dyDescent="0.25"/>
  <cols>
    <col min="1" max="1" width="35.85546875" customWidth="1"/>
    <col min="2" max="2" width="31.42578125" customWidth="1"/>
    <col min="3" max="3" width="17.42578125" style="11" customWidth="1"/>
    <col min="4" max="4" width="17" style="165" customWidth="1"/>
    <col min="5" max="5" width="15.5703125" style="11" customWidth="1"/>
  </cols>
  <sheetData>
    <row r="1" spans="1:5" ht="18.75" x14ac:dyDescent="0.3">
      <c r="D1" s="164"/>
      <c r="E1" s="65" t="s">
        <v>34</v>
      </c>
    </row>
    <row r="2" spans="1:5" ht="18.75" x14ac:dyDescent="0.3">
      <c r="D2" s="164"/>
      <c r="E2" s="65"/>
    </row>
    <row r="3" spans="1:5" ht="18.75" x14ac:dyDescent="0.3">
      <c r="D3" s="164"/>
      <c r="E3" s="65" t="s">
        <v>35</v>
      </c>
    </row>
    <row r="4" spans="1:5" ht="18.75" x14ac:dyDescent="0.3">
      <c r="D4" s="164"/>
      <c r="E4" s="65" t="s">
        <v>36</v>
      </c>
    </row>
    <row r="5" spans="1:5" ht="18.75" x14ac:dyDescent="0.3">
      <c r="D5" s="164"/>
      <c r="E5" s="65" t="s">
        <v>37</v>
      </c>
    </row>
    <row r="6" spans="1:5" ht="18.75" x14ac:dyDescent="0.3">
      <c r="B6" s="173"/>
      <c r="D6" s="164"/>
      <c r="E6" s="65" t="s">
        <v>38</v>
      </c>
    </row>
    <row r="7" spans="1:5" ht="18.75" x14ac:dyDescent="0.3">
      <c r="D7" s="164"/>
      <c r="E7" s="65" t="s">
        <v>351</v>
      </c>
    </row>
    <row r="8" spans="1:5" ht="15.75" x14ac:dyDescent="0.25">
      <c r="C8" s="17"/>
    </row>
    <row r="9" spans="1:5" ht="15.75" x14ac:dyDescent="0.25">
      <c r="C9" s="17"/>
    </row>
    <row r="10" spans="1:5" ht="15.75" x14ac:dyDescent="0.3">
      <c r="A10" s="194" t="s">
        <v>39</v>
      </c>
      <c r="B10" s="195"/>
      <c r="C10" s="195"/>
      <c r="D10" s="195"/>
      <c r="E10" s="195"/>
    </row>
    <row r="11" spans="1:5" ht="15.75" x14ac:dyDescent="0.3">
      <c r="A11" s="194" t="s">
        <v>320</v>
      </c>
      <c r="B11" s="195"/>
      <c r="C11" s="195"/>
      <c r="D11" s="195"/>
      <c r="E11" s="195"/>
    </row>
    <row r="12" spans="1:5" ht="13.5" customHeight="1" x14ac:dyDescent="0.25"/>
    <row r="13" spans="1:5" ht="182.25" customHeight="1" x14ac:dyDescent="0.25">
      <c r="A13" s="1" t="s">
        <v>0</v>
      </c>
      <c r="B13" s="1" t="s">
        <v>1</v>
      </c>
      <c r="C13" s="10" t="s">
        <v>346</v>
      </c>
      <c r="D13" s="166" t="s">
        <v>345</v>
      </c>
      <c r="E13" s="10" t="s">
        <v>2</v>
      </c>
    </row>
    <row r="14" spans="1:5" ht="18.75" x14ac:dyDescent="0.25">
      <c r="A14" s="2">
        <v>1</v>
      </c>
      <c r="B14" s="1">
        <v>2</v>
      </c>
      <c r="C14" s="6">
        <v>3</v>
      </c>
      <c r="D14" s="167">
        <v>4</v>
      </c>
      <c r="E14" s="82">
        <v>5</v>
      </c>
    </row>
    <row r="15" spans="1:5" ht="18.75" x14ac:dyDescent="0.25">
      <c r="A15" s="3" t="s">
        <v>3</v>
      </c>
      <c r="B15" s="4"/>
      <c r="C15" s="168">
        <f>C16+C17+C21+C22+C23+C25+C26+C27+C28+C24</f>
        <v>6641.2999999999993</v>
      </c>
      <c r="D15" s="168">
        <f>D16+D17+D21+D22+D23+D25+D26+D27+D28+D24</f>
        <v>6654.3</v>
      </c>
      <c r="E15" s="7">
        <f>E16+E17+E21+E22+E23+E25+E26+E27+E28</f>
        <v>905.47440066308332</v>
      </c>
    </row>
    <row r="16" spans="1:5" ht="37.5" x14ac:dyDescent="0.25">
      <c r="A16" s="1" t="s">
        <v>4</v>
      </c>
      <c r="B16" s="49" t="s">
        <v>5</v>
      </c>
      <c r="C16" s="8">
        <v>1495.4</v>
      </c>
      <c r="D16" s="169">
        <v>1497.6</v>
      </c>
      <c r="E16" s="82">
        <f>D16/C16*100</f>
        <v>100.14711782800588</v>
      </c>
    </row>
    <row r="17" spans="1:5" ht="75.75" customHeight="1" x14ac:dyDescent="0.25">
      <c r="A17" s="189" t="s">
        <v>31</v>
      </c>
      <c r="B17" s="49" t="s">
        <v>6</v>
      </c>
      <c r="C17" s="192">
        <v>2936</v>
      </c>
      <c r="D17" s="193">
        <v>2936.1</v>
      </c>
      <c r="E17" s="192">
        <f>D17/C17*100</f>
        <v>100.00340599455041</v>
      </c>
    </row>
    <row r="18" spans="1:5" ht="33" customHeight="1" x14ac:dyDescent="0.25">
      <c r="A18" s="190"/>
      <c r="B18" s="49" t="s">
        <v>7</v>
      </c>
      <c r="C18" s="192"/>
      <c r="D18" s="193"/>
      <c r="E18" s="192"/>
    </row>
    <row r="19" spans="1:5" ht="37.5" x14ac:dyDescent="0.25">
      <c r="A19" s="190"/>
      <c r="B19" s="49" t="s">
        <v>8</v>
      </c>
      <c r="C19" s="192"/>
      <c r="D19" s="193"/>
      <c r="E19" s="192"/>
    </row>
    <row r="20" spans="1:5" ht="59.25" customHeight="1" x14ac:dyDescent="0.25">
      <c r="A20" s="191"/>
      <c r="B20" s="49" t="s">
        <v>9</v>
      </c>
      <c r="C20" s="192"/>
      <c r="D20" s="193"/>
      <c r="E20" s="192"/>
    </row>
    <row r="21" spans="1:5" ht="56.25" x14ac:dyDescent="0.25">
      <c r="A21" s="1" t="s">
        <v>10</v>
      </c>
      <c r="B21" s="5" t="s">
        <v>11</v>
      </c>
      <c r="C21" s="8">
        <v>2.2000000000000002</v>
      </c>
      <c r="D21" s="169">
        <v>2.2999999999999998</v>
      </c>
      <c r="E21" s="82">
        <f t="shared" ref="E21:E27" si="0">D21/C21*100</f>
        <v>104.54545454545452</v>
      </c>
    </row>
    <row r="22" spans="1:5" ht="99.75" customHeight="1" x14ac:dyDescent="0.25">
      <c r="A22" s="1" t="s">
        <v>12</v>
      </c>
      <c r="B22" s="5" t="s">
        <v>13</v>
      </c>
      <c r="C22" s="8">
        <v>237.1</v>
      </c>
      <c r="D22" s="169">
        <v>237.2</v>
      </c>
      <c r="E22" s="82">
        <f t="shared" si="0"/>
        <v>100.04217629692114</v>
      </c>
    </row>
    <row r="23" spans="1:5" ht="23.25" customHeight="1" x14ac:dyDescent="0.25">
      <c r="A23" s="1" t="s">
        <v>14</v>
      </c>
      <c r="B23" s="5" t="s">
        <v>15</v>
      </c>
      <c r="C23" s="8">
        <v>811.7</v>
      </c>
      <c r="D23" s="169">
        <v>817.6</v>
      </c>
      <c r="E23" s="82">
        <f t="shared" si="0"/>
        <v>100.72686953307873</v>
      </c>
    </row>
    <row r="24" spans="1:5" s="86" customFormat="1" ht="231" customHeight="1" x14ac:dyDescent="0.25">
      <c r="A24" s="1" t="s">
        <v>347</v>
      </c>
      <c r="B24" s="163" t="s">
        <v>349</v>
      </c>
      <c r="C24" s="162">
        <v>85.9</v>
      </c>
      <c r="D24" s="169">
        <v>90.3</v>
      </c>
      <c r="E24" s="162">
        <f t="shared" si="0"/>
        <v>105.12223515715948</v>
      </c>
    </row>
    <row r="25" spans="1:5" ht="219" customHeight="1" x14ac:dyDescent="0.25">
      <c r="A25" s="1" t="s">
        <v>348</v>
      </c>
      <c r="B25" s="5" t="s">
        <v>16</v>
      </c>
      <c r="C25" s="8">
        <v>1066.5</v>
      </c>
      <c r="D25" s="169">
        <v>1066.5999999999999</v>
      </c>
      <c r="E25" s="82">
        <f t="shared" si="0"/>
        <v>100.00937646507266</v>
      </c>
    </row>
    <row r="26" spans="1:5" ht="132.75" customHeight="1" x14ac:dyDescent="0.25">
      <c r="A26" s="1" t="s">
        <v>17</v>
      </c>
      <c r="B26" s="5" t="s">
        <v>18</v>
      </c>
      <c r="C26" s="69">
        <v>5.5</v>
      </c>
      <c r="D26" s="169">
        <v>5.5</v>
      </c>
      <c r="E26" s="82">
        <f t="shared" si="0"/>
        <v>100</v>
      </c>
    </row>
    <row r="27" spans="1:5" ht="401.25" customHeight="1" x14ac:dyDescent="0.25">
      <c r="A27" s="12" t="s">
        <v>322</v>
      </c>
      <c r="B27" s="5" t="s">
        <v>321</v>
      </c>
      <c r="C27" s="8">
        <v>1</v>
      </c>
      <c r="D27" s="169">
        <v>1</v>
      </c>
      <c r="E27" s="82">
        <f t="shared" si="0"/>
        <v>100</v>
      </c>
    </row>
    <row r="28" spans="1:5" ht="66" customHeight="1" x14ac:dyDescent="0.3">
      <c r="A28" s="1" t="s">
        <v>33</v>
      </c>
      <c r="B28" s="5" t="s">
        <v>30</v>
      </c>
      <c r="C28" s="9">
        <v>0</v>
      </c>
      <c r="D28" s="170">
        <v>0.1</v>
      </c>
      <c r="E28" s="9">
        <v>100</v>
      </c>
    </row>
    <row r="29" spans="1:5" ht="40.5" customHeight="1" x14ac:dyDescent="0.25">
      <c r="A29" s="3" t="s">
        <v>19</v>
      </c>
      <c r="B29" s="4"/>
      <c r="C29" s="7">
        <f>C30+C31+C32+C33+C34+C35</f>
        <v>8961.3999999999978</v>
      </c>
      <c r="D29" s="168">
        <f t="shared" ref="D29" si="1">D30+D31+D32+D33+D34+D35</f>
        <v>8961.3999999999978</v>
      </c>
      <c r="E29" s="7">
        <f>D29/C29*100</f>
        <v>100</v>
      </c>
    </row>
    <row r="30" spans="1:5" ht="83.25" customHeight="1" x14ac:dyDescent="0.25">
      <c r="A30" s="1" t="s">
        <v>20</v>
      </c>
      <c r="B30" s="5" t="s">
        <v>21</v>
      </c>
      <c r="C30" s="8">
        <v>8491.7999999999993</v>
      </c>
      <c r="D30" s="169">
        <v>8491.7999999999993</v>
      </c>
      <c r="E30" s="82">
        <f>D30/C30*100</f>
        <v>100</v>
      </c>
    </row>
    <row r="31" spans="1:5" ht="99.75" customHeight="1" x14ac:dyDescent="0.25">
      <c r="A31" s="1" t="s">
        <v>22</v>
      </c>
      <c r="B31" s="5" t="s">
        <v>23</v>
      </c>
      <c r="C31" s="8">
        <v>243</v>
      </c>
      <c r="D31" s="169">
        <v>243</v>
      </c>
      <c r="E31" s="82">
        <f t="shared" ref="E31" si="2">D31/C31*100</f>
        <v>100</v>
      </c>
    </row>
    <row r="32" spans="1:5" ht="99.75" customHeight="1" x14ac:dyDescent="0.25">
      <c r="A32" s="1" t="s">
        <v>24</v>
      </c>
      <c r="B32" s="5" t="s">
        <v>25</v>
      </c>
      <c r="C32" s="8">
        <v>3.8</v>
      </c>
      <c r="D32" s="169">
        <v>3.8</v>
      </c>
      <c r="E32" s="87"/>
    </row>
    <row r="33" spans="1:5" ht="168.75" customHeight="1" x14ac:dyDescent="0.25">
      <c r="A33" s="1" t="s">
        <v>26</v>
      </c>
      <c r="B33" s="5" t="s">
        <v>27</v>
      </c>
      <c r="C33" s="8">
        <v>19</v>
      </c>
      <c r="D33" s="169">
        <v>19</v>
      </c>
      <c r="E33" s="82">
        <f>D32/C32*100</f>
        <v>100</v>
      </c>
    </row>
    <row r="34" spans="1:5" ht="99.75" customHeight="1" x14ac:dyDescent="0.25">
      <c r="A34" s="1" t="s">
        <v>28</v>
      </c>
      <c r="B34" s="5" t="s">
        <v>29</v>
      </c>
      <c r="C34" s="8">
        <v>204</v>
      </c>
      <c r="D34" s="169">
        <v>204</v>
      </c>
      <c r="E34" s="82">
        <f>D33/C33*100</f>
        <v>100</v>
      </c>
    </row>
    <row r="35" spans="1:5" s="83" customFormat="1" ht="131.25" x14ac:dyDescent="0.25">
      <c r="A35" s="1" t="s">
        <v>297</v>
      </c>
      <c r="B35" s="5" t="s">
        <v>298</v>
      </c>
      <c r="C35" s="82">
        <v>-0.2</v>
      </c>
      <c r="D35" s="169">
        <v>-0.2</v>
      </c>
      <c r="E35" s="82">
        <f>D35/C35*100</f>
        <v>100</v>
      </c>
    </row>
    <row r="36" spans="1:5" s="15" customFormat="1" ht="18.75" x14ac:dyDescent="0.3">
      <c r="A36" s="13" t="s">
        <v>32</v>
      </c>
      <c r="B36" s="13"/>
      <c r="C36" s="14">
        <f>C15+C29</f>
        <v>15602.699999999997</v>
      </c>
      <c r="D36" s="171">
        <f>D29+D15</f>
        <v>15615.699999999997</v>
      </c>
      <c r="E36" s="14">
        <f>D36/C36*100</f>
        <v>100.08331891275229</v>
      </c>
    </row>
    <row r="39" spans="1:5" s="25" customFormat="1" ht="18.75" x14ac:dyDescent="0.3">
      <c r="A39" s="25" t="s">
        <v>323</v>
      </c>
      <c r="C39" s="26"/>
      <c r="D39" s="172"/>
      <c r="E39" s="26"/>
    </row>
    <row r="40" spans="1:5" ht="18.75" x14ac:dyDescent="0.3">
      <c r="A40" s="25" t="s">
        <v>37</v>
      </c>
      <c r="B40" s="25"/>
      <c r="C40" s="26"/>
      <c r="D40" s="172"/>
      <c r="E40" s="26"/>
    </row>
    <row r="41" spans="1:5" ht="18.75" x14ac:dyDescent="0.3">
      <c r="A41" s="25" t="s">
        <v>38</v>
      </c>
      <c r="B41" s="25"/>
      <c r="C41" s="26"/>
      <c r="D41" s="172" t="s">
        <v>234</v>
      </c>
      <c r="E41" s="26"/>
    </row>
  </sheetData>
  <mergeCells count="6">
    <mergeCell ref="A17:A20"/>
    <mergeCell ref="C17:C20"/>
    <mergeCell ref="D17:D20"/>
    <mergeCell ref="E17:E20"/>
    <mergeCell ref="A10:E10"/>
    <mergeCell ref="A11:E11"/>
  </mergeCells>
  <pageMargins left="0.35433070866141736" right="0.19685039370078741" top="0.27559055118110237" bottom="0.27559055118110237" header="0.31496062992125984" footer="0.31496062992125984"/>
  <pageSetup paperSize="9" scale="8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80"/>
  <sheetViews>
    <sheetView workbookViewId="0">
      <selection activeCell="A7" sqref="A7:J7"/>
    </sheetView>
  </sheetViews>
  <sheetFormatPr defaultRowHeight="15" x14ac:dyDescent="0.25"/>
  <cols>
    <col min="1" max="1" width="3.42578125" style="27" customWidth="1"/>
    <col min="2" max="2" width="32.85546875" style="72" customWidth="1"/>
    <col min="3" max="3" width="5.28515625" style="27" customWidth="1"/>
    <col min="4" max="4" width="4.5703125" style="28" customWidth="1"/>
    <col min="5" max="5" width="4" style="28" customWidth="1"/>
    <col min="6" max="6" width="18.28515625" style="27" customWidth="1"/>
    <col min="7" max="7" width="4.85546875" style="27" customWidth="1"/>
    <col min="8" max="8" width="10.28515625" style="50" customWidth="1"/>
    <col min="9" max="9" width="11" style="50" customWidth="1"/>
    <col min="10" max="10" width="6.85546875" style="27" customWidth="1"/>
    <col min="11" max="16384" width="9.140625" style="27"/>
  </cols>
  <sheetData>
    <row r="1" spans="1:10" ht="18.75" x14ac:dyDescent="0.3">
      <c r="J1" s="29" t="s">
        <v>40</v>
      </c>
    </row>
    <row r="2" spans="1:10" ht="18.75" x14ac:dyDescent="0.3">
      <c r="A2" s="29"/>
    </row>
    <row r="3" spans="1:10" ht="18.75" x14ac:dyDescent="0.3">
      <c r="J3" s="29" t="s">
        <v>41</v>
      </c>
    </row>
    <row r="4" spans="1:10" ht="18.75" x14ac:dyDescent="0.3">
      <c r="J4" s="29" t="s">
        <v>36</v>
      </c>
    </row>
    <row r="5" spans="1:10" ht="18.75" x14ac:dyDescent="0.3">
      <c r="J5" s="29" t="s">
        <v>37</v>
      </c>
    </row>
    <row r="6" spans="1:10" ht="18.75" x14ac:dyDescent="0.3">
      <c r="J6" s="29" t="s">
        <v>38</v>
      </c>
    </row>
    <row r="7" spans="1:10" ht="18.75" customHeight="1" x14ac:dyDescent="0.3">
      <c r="A7" s="252" t="s">
        <v>351</v>
      </c>
      <c r="B7" s="252"/>
      <c r="C7" s="252"/>
      <c r="D7" s="252"/>
      <c r="E7" s="252"/>
      <c r="F7" s="252"/>
      <c r="G7" s="252"/>
      <c r="H7" s="252"/>
      <c r="I7" s="252"/>
      <c r="J7" s="252"/>
    </row>
    <row r="8" spans="1:10" ht="18.75" x14ac:dyDescent="0.3">
      <c r="A8" s="30" t="s">
        <v>42</v>
      </c>
    </row>
    <row r="9" spans="1:10" ht="15.75" x14ac:dyDescent="0.3">
      <c r="A9" s="214" t="s">
        <v>43</v>
      </c>
      <c r="B9" s="215"/>
      <c r="C9" s="215"/>
      <c r="D9" s="215"/>
      <c r="E9" s="215"/>
      <c r="F9" s="215"/>
      <c r="G9" s="215"/>
      <c r="H9" s="215"/>
      <c r="I9" s="215"/>
      <c r="J9" s="215"/>
    </row>
    <row r="10" spans="1:10" ht="36.75" customHeight="1" x14ac:dyDescent="0.3">
      <c r="A10" s="214" t="s">
        <v>326</v>
      </c>
      <c r="B10" s="216"/>
      <c r="C10" s="216"/>
      <c r="D10" s="216"/>
      <c r="E10" s="216"/>
      <c r="F10" s="216"/>
      <c r="G10" s="216"/>
      <c r="H10" s="216"/>
      <c r="I10" s="216"/>
      <c r="J10" s="216"/>
    </row>
    <row r="11" spans="1:10" ht="16.5" customHeight="1" x14ac:dyDescent="0.3">
      <c r="A11" s="214" t="s">
        <v>44</v>
      </c>
      <c r="B11" s="216"/>
      <c r="C11" s="216"/>
      <c r="D11" s="216"/>
      <c r="E11" s="216"/>
      <c r="F11" s="216"/>
      <c r="G11" s="216"/>
      <c r="H11" s="216"/>
      <c r="I11" s="216"/>
      <c r="J11" s="216"/>
    </row>
    <row r="12" spans="1:10" ht="18.75" x14ac:dyDescent="0.3">
      <c r="A12" s="176"/>
      <c r="B12" s="177"/>
      <c r="C12" s="37"/>
      <c r="D12" s="178"/>
      <c r="E12" s="178"/>
      <c r="F12" s="37"/>
      <c r="G12" s="37"/>
      <c r="H12" s="179"/>
      <c r="I12" s="179"/>
      <c r="J12" s="37"/>
    </row>
    <row r="13" spans="1:10" ht="18.75" x14ac:dyDescent="0.3">
      <c r="A13" s="30"/>
    </row>
    <row r="14" spans="1:10" ht="31.5" x14ac:dyDescent="0.25">
      <c r="A14" s="196" t="s">
        <v>45</v>
      </c>
      <c r="B14" s="197" t="s">
        <v>46</v>
      </c>
      <c r="C14" s="198" t="s">
        <v>47</v>
      </c>
      <c r="D14" s="200" t="s">
        <v>48</v>
      </c>
      <c r="E14" s="200" t="s">
        <v>49</v>
      </c>
      <c r="F14" s="210" t="s">
        <v>50</v>
      </c>
      <c r="G14" s="210" t="s">
        <v>51</v>
      </c>
      <c r="H14" s="51" t="s">
        <v>52</v>
      </c>
      <c r="I14" s="52" t="s">
        <v>53</v>
      </c>
      <c r="J14" s="213" t="s">
        <v>54</v>
      </c>
    </row>
    <row r="15" spans="1:10" ht="46.5" customHeight="1" x14ac:dyDescent="0.25">
      <c r="A15" s="196"/>
      <c r="B15" s="197"/>
      <c r="C15" s="199"/>
      <c r="D15" s="200"/>
      <c r="E15" s="200"/>
      <c r="F15" s="210"/>
      <c r="G15" s="210"/>
      <c r="H15" s="51" t="s">
        <v>324</v>
      </c>
      <c r="I15" s="52" t="s">
        <v>325</v>
      </c>
      <c r="J15" s="213"/>
    </row>
    <row r="16" spans="1:10" ht="16.5" x14ac:dyDescent="0.25">
      <c r="A16" s="124"/>
      <c r="B16" s="73" t="s">
        <v>55</v>
      </c>
      <c r="C16" s="31"/>
      <c r="D16" s="32"/>
      <c r="E16" s="32"/>
      <c r="F16" s="31"/>
      <c r="G16" s="31"/>
      <c r="H16" s="119">
        <f>H17+H23</f>
        <v>16113.8</v>
      </c>
      <c r="I16" s="119">
        <f>I17+I23</f>
        <v>15296.4</v>
      </c>
      <c r="J16" s="120">
        <f>I16/H16*100</f>
        <v>94.927329369856892</v>
      </c>
    </row>
    <row r="17" spans="1:10" ht="18.75" x14ac:dyDescent="0.3">
      <c r="A17" s="33" t="s">
        <v>56</v>
      </c>
      <c r="B17" s="217" t="s">
        <v>57</v>
      </c>
      <c r="C17" s="218"/>
      <c r="D17" s="218"/>
      <c r="E17" s="218"/>
      <c r="F17" s="218"/>
      <c r="G17" s="219"/>
      <c r="H17" s="53">
        <f>H18</f>
        <v>38</v>
      </c>
      <c r="I17" s="53">
        <f>I18</f>
        <v>38</v>
      </c>
      <c r="J17" s="34">
        <f>I17/H17*100</f>
        <v>100</v>
      </c>
    </row>
    <row r="18" spans="1:10" ht="131.25" x14ac:dyDescent="0.3">
      <c r="A18" s="125"/>
      <c r="B18" s="45" t="s">
        <v>59</v>
      </c>
      <c r="C18" s="123">
        <v>991</v>
      </c>
      <c r="D18" s="35" t="s">
        <v>208</v>
      </c>
      <c r="E18" s="35"/>
      <c r="F18" s="123" t="s">
        <v>58</v>
      </c>
      <c r="G18" s="123"/>
      <c r="H18" s="85">
        <f t="shared" ref="H18:H20" si="0">H19</f>
        <v>38</v>
      </c>
      <c r="I18" s="85">
        <f t="shared" ref="I18:I20" si="1">I19</f>
        <v>38</v>
      </c>
      <c r="J18" s="122">
        <f>I18/H18*100</f>
        <v>100</v>
      </c>
    </row>
    <row r="19" spans="1:10" ht="56.25" x14ac:dyDescent="0.3">
      <c r="A19" s="125"/>
      <c r="B19" s="45" t="s">
        <v>60</v>
      </c>
      <c r="C19" s="123">
        <v>991</v>
      </c>
      <c r="D19" s="35" t="s">
        <v>208</v>
      </c>
      <c r="E19" s="35" t="s">
        <v>209</v>
      </c>
      <c r="F19" s="123" t="s">
        <v>61</v>
      </c>
      <c r="G19" s="123"/>
      <c r="H19" s="85">
        <f t="shared" si="0"/>
        <v>38</v>
      </c>
      <c r="I19" s="85">
        <f t="shared" si="1"/>
        <v>38</v>
      </c>
      <c r="J19" s="122">
        <f t="shared" ref="J19:J22" si="2">I19/H19*100</f>
        <v>100</v>
      </c>
    </row>
    <row r="20" spans="1:10" ht="37.5" x14ac:dyDescent="0.3">
      <c r="A20" s="125"/>
      <c r="B20" s="45" t="s">
        <v>62</v>
      </c>
      <c r="C20" s="123">
        <v>991</v>
      </c>
      <c r="D20" s="35" t="s">
        <v>208</v>
      </c>
      <c r="E20" s="35" t="s">
        <v>209</v>
      </c>
      <c r="F20" s="123" t="s">
        <v>63</v>
      </c>
      <c r="G20" s="123"/>
      <c r="H20" s="85">
        <f t="shared" si="0"/>
        <v>38</v>
      </c>
      <c r="I20" s="85">
        <f t="shared" si="1"/>
        <v>38</v>
      </c>
      <c r="J20" s="122">
        <f t="shared" si="2"/>
        <v>100</v>
      </c>
    </row>
    <row r="21" spans="1:10" ht="150" x14ac:dyDescent="0.3">
      <c r="A21" s="125"/>
      <c r="B21" s="45" t="s">
        <v>64</v>
      </c>
      <c r="C21" s="123">
        <v>991</v>
      </c>
      <c r="D21" s="35" t="s">
        <v>208</v>
      </c>
      <c r="E21" s="35" t="s">
        <v>209</v>
      </c>
      <c r="F21" s="123" t="s">
        <v>65</v>
      </c>
      <c r="G21" s="123"/>
      <c r="H21" s="85">
        <v>38</v>
      </c>
      <c r="I21" s="85">
        <v>38</v>
      </c>
      <c r="J21" s="122">
        <f t="shared" si="2"/>
        <v>100</v>
      </c>
    </row>
    <row r="22" spans="1:10" ht="18.75" x14ac:dyDescent="0.3">
      <c r="A22" s="125"/>
      <c r="B22" s="74" t="s">
        <v>66</v>
      </c>
      <c r="C22" s="123">
        <v>991</v>
      </c>
      <c r="D22" s="35" t="s">
        <v>208</v>
      </c>
      <c r="E22" s="35" t="s">
        <v>209</v>
      </c>
      <c r="F22" s="123" t="s">
        <v>65</v>
      </c>
      <c r="G22" s="123">
        <v>500</v>
      </c>
      <c r="H22" s="85">
        <v>38</v>
      </c>
      <c r="I22" s="84">
        <v>38</v>
      </c>
      <c r="J22" s="122">
        <f t="shared" si="2"/>
        <v>100</v>
      </c>
    </row>
    <row r="23" spans="1:10" s="37" customFormat="1" ht="75" x14ac:dyDescent="0.3">
      <c r="A23" s="33" t="s">
        <v>67</v>
      </c>
      <c r="B23" s="81" t="s">
        <v>68</v>
      </c>
      <c r="C23" s="80"/>
      <c r="D23" s="80"/>
      <c r="E23" s="80"/>
      <c r="F23" s="80"/>
      <c r="G23" s="80"/>
      <c r="H23" s="53">
        <f>H24+H55+H60+H87+H121+H152+H158+H165</f>
        <v>16075.8</v>
      </c>
      <c r="I23" s="53">
        <f>I24+I55+I60+I87+I121+I152+I158+I165</f>
        <v>15258.4</v>
      </c>
      <c r="J23" s="36">
        <f>I23/H23*100</f>
        <v>94.915338583460851</v>
      </c>
    </row>
    <row r="24" spans="1:10" ht="37.5" x14ac:dyDescent="0.3">
      <c r="A24" s="125"/>
      <c r="B24" s="45" t="s">
        <v>70</v>
      </c>
      <c r="C24" s="123">
        <v>992</v>
      </c>
      <c r="D24" s="35" t="s">
        <v>208</v>
      </c>
      <c r="E24" s="35"/>
      <c r="F24" s="123"/>
      <c r="G24" s="123"/>
      <c r="H24" s="85">
        <f>H25+H30+H40+H49</f>
        <v>4738.3</v>
      </c>
      <c r="I24" s="85">
        <f>I25+I30+I40+I49</f>
        <v>4688.6000000000004</v>
      </c>
      <c r="J24" s="122">
        <v>100</v>
      </c>
    </row>
    <row r="25" spans="1:10" ht="112.5" x14ac:dyDescent="0.3">
      <c r="A25" s="125"/>
      <c r="B25" s="45" t="s">
        <v>71</v>
      </c>
      <c r="C25" s="123">
        <v>992</v>
      </c>
      <c r="D25" s="35" t="s">
        <v>208</v>
      </c>
      <c r="E25" s="35" t="s">
        <v>210</v>
      </c>
      <c r="F25" s="123" t="s">
        <v>69</v>
      </c>
      <c r="G25" s="123"/>
      <c r="H25" s="85">
        <f t="shared" ref="H25:I28" si="3">H26</f>
        <v>831.7</v>
      </c>
      <c r="I25" s="85">
        <f t="shared" si="3"/>
        <v>831.7</v>
      </c>
      <c r="J25" s="122">
        <f t="shared" ref="J25:J32" si="4">I25/H25*100</f>
        <v>100</v>
      </c>
    </row>
    <row r="26" spans="1:10" ht="112.5" x14ac:dyDescent="0.3">
      <c r="A26" s="125"/>
      <c r="B26" s="45" t="s">
        <v>72</v>
      </c>
      <c r="C26" s="123">
        <v>992</v>
      </c>
      <c r="D26" s="35" t="s">
        <v>208</v>
      </c>
      <c r="E26" s="35" t="s">
        <v>210</v>
      </c>
      <c r="F26" s="123" t="s">
        <v>73</v>
      </c>
      <c r="G26" s="123"/>
      <c r="H26" s="85">
        <f t="shared" si="3"/>
        <v>831.7</v>
      </c>
      <c r="I26" s="85">
        <f t="shared" si="3"/>
        <v>831.7</v>
      </c>
      <c r="J26" s="122">
        <f t="shared" si="4"/>
        <v>100</v>
      </c>
    </row>
    <row r="27" spans="1:10" ht="18.75" x14ac:dyDescent="0.3">
      <c r="A27" s="125"/>
      <c r="B27" s="45" t="s">
        <v>74</v>
      </c>
      <c r="C27" s="123">
        <v>992</v>
      </c>
      <c r="D27" s="35" t="s">
        <v>208</v>
      </c>
      <c r="E27" s="35" t="s">
        <v>210</v>
      </c>
      <c r="F27" s="123" t="s">
        <v>75</v>
      </c>
      <c r="G27" s="123"/>
      <c r="H27" s="85">
        <f t="shared" si="3"/>
        <v>831.7</v>
      </c>
      <c r="I27" s="85">
        <f t="shared" si="3"/>
        <v>831.7</v>
      </c>
      <c r="J27" s="122">
        <f t="shared" si="4"/>
        <v>100</v>
      </c>
    </row>
    <row r="28" spans="1:10" ht="56.25" x14ac:dyDescent="0.3">
      <c r="A28" s="201"/>
      <c r="B28" s="45" t="s">
        <v>76</v>
      </c>
      <c r="C28" s="123">
        <v>992</v>
      </c>
      <c r="D28" s="35" t="s">
        <v>208</v>
      </c>
      <c r="E28" s="35" t="s">
        <v>210</v>
      </c>
      <c r="F28" s="123" t="s">
        <v>77</v>
      </c>
      <c r="G28" s="123"/>
      <c r="H28" s="85">
        <f t="shared" si="3"/>
        <v>831.7</v>
      </c>
      <c r="I28" s="85">
        <f t="shared" si="3"/>
        <v>831.7</v>
      </c>
      <c r="J28" s="122">
        <f t="shared" si="4"/>
        <v>100</v>
      </c>
    </row>
    <row r="29" spans="1:10" ht="131.25" x14ac:dyDescent="0.3">
      <c r="A29" s="201"/>
      <c r="B29" s="45" t="s">
        <v>78</v>
      </c>
      <c r="C29" s="123">
        <v>992</v>
      </c>
      <c r="D29" s="35" t="s">
        <v>208</v>
      </c>
      <c r="E29" s="35" t="s">
        <v>210</v>
      </c>
      <c r="F29" s="123" t="s">
        <v>77</v>
      </c>
      <c r="G29" s="123">
        <v>100</v>
      </c>
      <c r="H29" s="85">
        <v>831.7</v>
      </c>
      <c r="I29" s="84">
        <v>831.7</v>
      </c>
      <c r="J29" s="122">
        <f t="shared" si="4"/>
        <v>100</v>
      </c>
    </row>
    <row r="30" spans="1:10" ht="150" x14ac:dyDescent="0.3">
      <c r="A30" s="125"/>
      <c r="B30" s="45" t="s">
        <v>79</v>
      </c>
      <c r="C30" s="123">
        <v>992</v>
      </c>
      <c r="D30" s="35" t="s">
        <v>208</v>
      </c>
      <c r="E30" s="35" t="s">
        <v>211</v>
      </c>
      <c r="F30" s="123" t="s">
        <v>69</v>
      </c>
      <c r="G30" s="123"/>
      <c r="H30" s="85">
        <f>H31+H33+H38</f>
        <v>3870.6000000000004</v>
      </c>
      <c r="I30" s="85">
        <f>I31+I33+I38</f>
        <v>3820.9000000000005</v>
      </c>
      <c r="J30" s="84">
        <f t="shared" si="4"/>
        <v>98.715961349661555</v>
      </c>
    </row>
    <row r="31" spans="1:10" ht="150" x14ac:dyDescent="0.3">
      <c r="A31" s="125"/>
      <c r="B31" s="45" t="s">
        <v>80</v>
      </c>
      <c r="C31" s="123">
        <v>992</v>
      </c>
      <c r="D31" s="35" t="s">
        <v>208</v>
      </c>
      <c r="E31" s="35" t="s">
        <v>211</v>
      </c>
      <c r="F31" s="123" t="s">
        <v>81</v>
      </c>
      <c r="G31" s="123"/>
      <c r="H31" s="85">
        <v>3.8</v>
      </c>
      <c r="I31" s="84">
        <v>3.8</v>
      </c>
      <c r="J31" s="122">
        <f t="shared" si="4"/>
        <v>100</v>
      </c>
    </row>
    <row r="32" spans="1:10" ht="75" x14ac:dyDescent="0.3">
      <c r="A32" s="31"/>
      <c r="B32" s="45" t="s">
        <v>82</v>
      </c>
      <c r="C32" s="123">
        <v>992</v>
      </c>
      <c r="D32" s="35" t="s">
        <v>208</v>
      </c>
      <c r="E32" s="35" t="s">
        <v>211</v>
      </c>
      <c r="F32" s="123" t="s">
        <v>81</v>
      </c>
      <c r="G32" s="123">
        <v>200</v>
      </c>
      <c r="H32" s="85">
        <v>3.8</v>
      </c>
      <c r="I32" s="84">
        <v>3.8</v>
      </c>
      <c r="J32" s="122">
        <f t="shared" si="4"/>
        <v>100</v>
      </c>
    </row>
    <row r="33" spans="1:10" ht="56.25" x14ac:dyDescent="0.3">
      <c r="A33" s="201"/>
      <c r="B33" s="45" t="s">
        <v>83</v>
      </c>
      <c r="C33" s="123">
        <v>992</v>
      </c>
      <c r="D33" s="35" t="s">
        <v>208</v>
      </c>
      <c r="E33" s="35" t="s">
        <v>211</v>
      </c>
      <c r="F33" s="123" t="s">
        <v>84</v>
      </c>
      <c r="G33" s="123"/>
      <c r="H33" s="85">
        <f>H34</f>
        <v>3821.8</v>
      </c>
      <c r="I33" s="85">
        <f>I34</f>
        <v>3772.1000000000004</v>
      </c>
      <c r="J33" s="127">
        <f>I33/H33*100</f>
        <v>98.699565649693866</v>
      </c>
    </row>
    <row r="34" spans="1:10" ht="54.75" customHeight="1" x14ac:dyDescent="0.3">
      <c r="A34" s="201"/>
      <c r="B34" s="45" t="s">
        <v>76</v>
      </c>
      <c r="C34" s="123">
        <v>992</v>
      </c>
      <c r="D34" s="35" t="s">
        <v>208</v>
      </c>
      <c r="E34" s="35" t="s">
        <v>211</v>
      </c>
      <c r="F34" s="123" t="s">
        <v>85</v>
      </c>
      <c r="G34" s="123"/>
      <c r="H34" s="85">
        <f>H35+H36+H37</f>
        <v>3821.8</v>
      </c>
      <c r="I34" s="85">
        <f>I35+I36+I37</f>
        <v>3772.1000000000004</v>
      </c>
      <c r="J34" s="122">
        <f>I34/H34*100</f>
        <v>98.699565649693866</v>
      </c>
    </row>
    <row r="35" spans="1:10" ht="117.75" customHeight="1" x14ac:dyDescent="0.3">
      <c r="A35" s="201"/>
      <c r="B35" s="45" t="s">
        <v>86</v>
      </c>
      <c r="C35" s="123">
        <v>992</v>
      </c>
      <c r="D35" s="35" t="s">
        <v>208</v>
      </c>
      <c r="E35" s="35" t="s">
        <v>211</v>
      </c>
      <c r="F35" s="123" t="s">
        <v>85</v>
      </c>
      <c r="G35" s="123">
        <v>100</v>
      </c>
      <c r="H35" s="85">
        <v>3016.4</v>
      </c>
      <c r="I35" s="84">
        <v>3016.4</v>
      </c>
      <c r="J35" s="122">
        <f t="shared" ref="J35:J60" si="5">I35/H35*100</f>
        <v>100</v>
      </c>
    </row>
    <row r="36" spans="1:10" ht="60.75" customHeight="1" x14ac:dyDescent="0.3">
      <c r="A36" s="201"/>
      <c r="B36" s="45" t="s">
        <v>87</v>
      </c>
      <c r="C36" s="123">
        <v>992</v>
      </c>
      <c r="D36" s="35" t="s">
        <v>208</v>
      </c>
      <c r="E36" s="35" t="s">
        <v>211</v>
      </c>
      <c r="F36" s="123" t="s">
        <v>85</v>
      </c>
      <c r="G36" s="123">
        <v>200</v>
      </c>
      <c r="H36" s="85">
        <v>739.4</v>
      </c>
      <c r="I36" s="84">
        <v>689.7</v>
      </c>
      <c r="J36" s="84">
        <f t="shared" si="5"/>
        <v>93.278333784149311</v>
      </c>
    </row>
    <row r="37" spans="1:10" ht="37.5" x14ac:dyDescent="0.3">
      <c r="A37" s="201"/>
      <c r="B37" s="45" t="s">
        <v>88</v>
      </c>
      <c r="C37" s="123">
        <v>992</v>
      </c>
      <c r="D37" s="35" t="s">
        <v>208</v>
      </c>
      <c r="E37" s="35" t="s">
        <v>211</v>
      </c>
      <c r="F37" s="123" t="s">
        <v>85</v>
      </c>
      <c r="G37" s="123">
        <v>800</v>
      </c>
      <c r="H37" s="85">
        <v>66</v>
      </c>
      <c r="I37" s="84">
        <v>66</v>
      </c>
      <c r="J37" s="88">
        <f t="shared" si="5"/>
        <v>100</v>
      </c>
    </row>
    <row r="38" spans="1:10" ht="136.5" customHeight="1" x14ac:dyDescent="0.3">
      <c r="A38" s="125"/>
      <c r="B38" s="89" t="s">
        <v>304</v>
      </c>
      <c r="C38" s="123">
        <v>992</v>
      </c>
      <c r="D38" s="35" t="s">
        <v>208</v>
      </c>
      <c r="E38" s="35" t="s">
        <v>211</v>
      </c>
      <c r="F38" s="20" t="s">
        <v>305</v>
      </c>
      <c r="G38" s="21"/>
      <c r="H38" s="85">
        <f>H39</f>
        <v>45</v>
      </c>
      <c r="I38" s="85">
        <f>I39</f>
        <v>45</v>
      </c>
      <c r="J38" s="88">
        <f t="shared" si="5"/>
        <v>100</v>
      </c>
    </row>
    <row r="39" spans="1:10" ht="31.5" customHeight="1" x14ac:dyDescent="0.3">
      <c r="A39" s="125"/>
      <c r="B39" s="89" t="s">
        <v>66</v>
      </c>
      <c r="C39" s="123">
        <v>992</v>
      </c>
      <c r="D39" s="35" t="s">
        <v>208</v>
      </c>
      <c r="E39" s="35" t="s">
        <v>211</v>
      </c>
      <c r="F39" s="20" t="s">
        <v>306</v>
      </c>
      <c r="G39" s="21">
        <v>500</v>
      </c>
      <c r="H39" s="85">
        <v>45</v>
      </c>
      <c r="I39" s="84">
        <v>45</v>
      </c>
      <c r="J39" s="88">
        <f t="shared" si="5"/>
        <v>100</v>
      </c>
    </row>
    <row r="40" spans="1:10" ht="38.25" hidden="1" customHeight="1" x14ac:dyDescent="0.3">
      <c r="A40" s="125"/>
      <c r="B40" s="89" t="s">
        <v>299</v>
      </c>
      <c r="C40" s="20">
        <v>992</v>
      </c>
      <c r="D40" s="21" t="s">
        <v>208</v>
      </c>
      <c r="E40" s="21" t="s">
        <v>223</v>
      </c>
      <c r="F40" s="20"/>
      <c r="G40" s="21"/>
      <c r="H40" s="85">
        <f t="shared" ref="H40:I42" si="6">H41</f>
        <v>0</v>
      </c>
      <c r="I40" s="85">
        <f t="shared" si="6"/>
        <v>0</v>
      </c>
      <c r="J40" s="84" t="e">
        <f t="shared" si="5"/>
        <v>#DIV/0!</v>
      </c>
    </row>
    <row r="41" spans="1:10" ht="37.5" hidden="1" x14ac:dyDescent="0.3">
      <c r="A41" s="125"/>
      <c r="B41" s="89" t="s">
        <v>300</v>
      </c>
      <c r="C41" s="20">
        <v>992</v>
      </c>
      <c r="D41" s="21" t="s">
        <v>208</v>
      </c>
      <c r="E41" s="21" t="s">
        <v>223</v>
      </c>
      <c r="F41" s="20" t="s">
        <v>301</v>
      </c>
      <c r="G41" s="21"/>
      <c r="H41" s="85">
        <f t="shared" si="6"/>
        <v>0</v>
      </c>
      <c r="I41" s="85">
        <f t="shared" si="6"/>
        <v>0</v>
      </c>
      <c r="J41" s="84" t="e">
        <f t="shared" si="5"/>
        <v>#DIV/0!</v>
      </c>
    </row>
    <row r="42" spans="1:10" ht="37.5" hidden="1" customHeight="1" x14ac:dyDescent="0.3">
      <c r="A42" s="125"/>
      <c r="B42" s="89" t="s">
        <v>302</v>
      </c>
      <c r="C42" s="20">
        <v>992</v>
      </c>
      <c r="D42" s="21" t="s">
        <v>208</v>
      </c>
      <c r="E42" s="21" t="s">
        <v>223</v>
      </c>
      <c r="F42" s="20" t="s">
        <v>303</v>
      </c>
      <c r="G42" s="21"/>
      <c r="H42" s="85">
        <f t="shared" si="6"/>
        <v>0</v>
      </c>
      <c r="I42" s="85">
        <f t="shared" si="6"/>
        <v>0</v>
      </c>
      <c r="J42" s="84" t="e">
        <f t="shared" si="5"/>
        <v>#DIV/0!</v>
      </c>
    </row>
    <row r="43" spans="1:10" ht="37.5" hidden="1" x14ac:dyDescent="0.3">
      <c r="A43" s="125"/>
      <c r="B43" s="89" t="s">
        <v>88</v>
      </c>
      <c r="C43" s="20">
        <v>992</v>
      </c>
      <c r="D43" s="21" t="s">
        <v>208</v>
      </c>
      <c r="E43" s="21" t="s">
        <v>223</v>
      </c>
      <c r="F43" s="20" t="s">
        <v>303</v>
      </c>
      <c r="G43" s="21">
        <v>800</v>
      </c>
      <c r="H43" s="85">
        <v>0</v>
      </c>
      <c r="I43" s="84">
        <v>0</v>
      </c>
      <c r="J43" s="84">
        <v>0</v>
      </c>
    </row>
    <row r="44" spans="1:10" ht="18.75" x14ac:dyDescent="0.3">
      <c r="A44" s="125"/>
      <c r="B44" s="45" t="s">
        <v>89</v>
      </c>
      <c r="C44" s="123">
        <v>992</v>
      </c>
      <c r="D44" s="35" t="s">
        <v>208</v>
      </c>
      <c r="E44" s="35">
        <v>11</v>
      </c>
      <c r="F44" s="123" t="s">
        <v>90</v>
      </c>
      <c r="G44" s="123"/>
      <c r="H44" s="85">
        <v>0</v>
      </c>
      <c r="I44" s="84">
        <v>0</v>
      </c>
      <c r="J44" s="84">
        <v>0</v>
      </c>
    </row>
    <row r="45" spans="1:10" ht="56.25" hidden="1" x14ac:dyDescent="0.3">
      <c r="A45" s="125"/>
      <c r="B45" s="45" t="s">
        <v>91</v>
      </c>
      <c r="C45" s="123">
        <v>992</v>
      </c>
      <c r="D45" s="35" t="s">
        <v>208</v>
      </c>
      <c r="E45" s="35">
        <v>11</v>
      </c>
      <c r="F45" s="123" t="s">
        <v>92</v>
      </c>
      <c r="G45" s="123"/>
      <c r="H45" s="85">
        <v>0</v>
      </c>
      <c r="I45" s="84">
        <v>0</v>
      </c>
      <c r="J45" s="84">
        <v>0</v>
      </c>
    </row>
    <row r="46" spans="1:10" ht="37.5" hidden="1" x14ac:dyDescent="0.3">
      <c r="A46" s="125"/>
      <c r="B46" s="45" t="s">
        <v>93</v>
      </c>
      <c r="C46" s="123">
        <v>992</v>
      </c>
      <c r="D46" s="35" t="s">
        <v>208</v>
      </c>
      <c r="E46" s="35">
        <v>11</v>
      </c>
      <c r="F46" s="123" t="s">
        <v>94</v>
      </c>
      <c r="G46" s="123"/>
      <c r="H46" s="85">
        <v>0</v>
      </c>
      <c r="I46" s="84">
        <v>0</v>
      </c>
      <c r="J46" s="84">
        <v>0</v>
      </c>
    </row>
    <row r="47" spans="1:10" ht="37.5" hidden="1" x14ac:dyDescent="0.3">
      <c r="A47" s="125"/>
      <c r="B47" s="45" t="s">
        <v>95</v>
      </c>
      <c r="C47" s="123">
        <v>992</v>
      </c>
      <c r="D47" s="35" t="s">
        <v>208</v>
      </c>
      <c r="E47" s="35">
        <v>11</v>
      </c>
      <c r="F47" s="123" t="s">
        <v>94</v>
      </c>
      <c r="G47" s="123"/>
      <c r="H47" s="85">
        <v>0</v>
      </c>
      <c r="I47" s="84">
        <v>0</v>
      </c>
      <c r="J47" s="84">
        <v>0</v>
      </c>
    </row>
    <row r="48" spans="1:10" ht="37.5" hidden="1" x14ac:dyDescent="0.3">
      <c r="A48" s="125"/>
      <c r="B48" s="45" t="s">
        <v>88</v>
      </c>
      <c r="C48" s="123">
        <v>992</v>
      </c>
      <c r="D48" s="35" t="s">
        <v>208</v>
      </c>
      <c r="E48" s="35">
        <v>11</v>
      </c>
      <c r="F48" s="123" t="s">
        <v>94</v>
      </c>
      <c r="G48" s="123">
        <v>800</v>
      </c>
      <c r="H48" s="85">
        <v>0</v>
      </c>
      <c r="I48" s="84">
        <v>0</v>
      </c>
      <c r="J48" s="84">
        <v>0</v>
      </c>
    </row>
    <row r="49" spans="1:10" ht="56.25" x14ac:dyDescent="0.3">
      <c r="A49" s="125"/>
      <c r="B49" s="45" t="s">
        <v>96</v>
      </c>
      <c r="C49" s="123">
        <v>992</v>
      </c>
      <c r="D49" s="35" t="s">
        <v>208</v>
      </c>
      <c r="E49" s="35">
        <v>13</v>
      </c>
      <c r="F49" s="123" t="s">
        <v>90</v>
      </c>
      <c r="G49" s="123"/>
      <c r="H49" s="85">
        <v>36</v>
      </c>
      <c r="I49" s="84">
        <v>36</v>
      </c>
      <c r="J49" s="84">
        <f t="shared" si="5"/>
        <v>100</v>
      </c>
    </row>
    <row r="50" spans="1:10" ht="108" customHeight="1" x14ac:dyDescent="0.3">
      <c r="A50" s="125"/>
      <c r="B50" s="40" t="s">
        <v>97</v>
      </c>
      <c r="C50" s="123">
        <v>992</v>
      </c>
      <c r="D50" s="35" t="s">
        <v>208</v>
      </c>
      <c r="E50" s="35">
        <v>13</v>
      </c>
      <c r="F50" s="123" t="s">
        <v>98</v>
      </c>
      <c r="G50" s="123"/>
      <c r="H50" s="85">
        <v>36</v>
      </c>
      <c r="I50" s="84">
        <v>36</v>
      </c>
      <c r="J50" s="84">
        <f t="shared" si="5"/>
        <v>100</v>
      </c>
    </row>
    <row r="51" spans="1:10" ht="75" x14ac:dyDescent="0.3">
      <c r="A51" s="125"/>
      <c r="B51" s="40" t="s">
        <v>99</v>
      </c>
      <c r="C51" s="123">
        <v>992</v>
      </c>
      <c r="D51" s="35" t="s">
        <v>208</v>
      </c>
      <c r="E51" s="35">
        <v>13</v>
      </c>
      <c r="F51" s="38" t="s">
        <v>100</v>
      </c>
      <c r="G51" s="123"/>
      <c r="H51" s="85">
        <v>36</v>
      </c>
      <c r="I51" s="84">
        <v>36</v>
      </c>
      <c r="J51" s="84">
        <f t="shared" si="5"/>
        <v>100</v>
      </c>
    </row>
    <row r="52" spans="1:10" ht="168.75" x14ac:dyDescent="0.3">
      <c r="A52" s="125"/>
      <c r="B52" s="40" t="s">
        <v>101</v>
      </c>
      <c r="C52" s="123">
        <v>992</v>
      </c>
      <c r="D52" s="35" t="s">
        <v>208</v>
      </c>
      <c r="E52" s="35">
        <v>13</v>
      </c>
      <c r="F52" s="38" t="s">
        <v>102</v>
      </c>
      <c r="G52" s="123"/>
      <c r="H52" s="85">
        <v>36</v>
      </c>
      <c r="I52" s="84">
        <v>36</v>
      </c>
      <c r="J52" s="84">
        <f t="shared" si="5"/>
        <v>100</v>
      </c>
    </row>
    <row r="53" spans="1:10" ht="94.5" customHeight="1" x14ac:dyDescent="0.3">
      <c r="A53" s="125"/>
      <c r="B53" s="40" t="s">
        <v>103</v>
      </c>
      <c r="C53" s="123">
        <v>992</v>
      </c>
      <c r="D53" s="35" t="s">
        <v>208</v>
      </c>
      <c r="E53" s="35">
        <v>13</v>
      </c>
      <c r="F53" s="38" t="s">
        <v>104</v>
      </c>
      <c r="G53" s="123"/>
      <c r="H53" s="85">
        <v>36</v>
      </c>
      <c r="I53" s="84">
        <v>36</v>
      </c>
      <c r="J53" s="84">
        <f t="shared" si="5"/>
        <v>100</v>
      </c>
    </row>
    <row r="54" spans="1:10" ht="42.75" customHeight="1" x14ac:dyDescent="0.3">
      <c r="A54" s="31"/>
      <c r="B54" s="40" t="s">
        <v>105</v>
      </c>
      <c r="C54" s="123">
        <v>992</v>
      </c>
      <c r="D54" s="35" t="s">
        <v>208</v>
      </c>
      <c r="E54" s="35">
        <v>13</v>
      </c>
      <c r="F54" s="38" t="s">
        <v>104</v>
      </c>
      <c r="G54" s="123">
        <v>200</v>
      </c>
      <c r="H54" s="85">
        <v>36</v>
      </c>
      <c r="I54" s="84">
        <v>36</v>
      </c>
      <c r="J54" s="84">
        <f t="shared" si="5"/>
        <v>100</v>
      </c>
    </row>
    <row r="55" spans="1:10" ht="39" customHeight="1" x14ac:dyDescent="0.3">
      <c r="A55" s="125"/>
      <c r="B55" s="40" t="s">
        <v>106</v>
      </c>
      <c r="C55" s="123">
        <v>992</v>
      </c>
      <c r="D55" s="35" t="s">
        <v>210</v>
      </c>
      <c r="E55" s="39"/>
      <c r="F55" s="123"/>
      <c r="G55" s="123"/>
      <c r="H55" s="85">
        <f t="shared" ref="H55:I56" si="7">H56</f>
        <v>243</v>
      </c>
      <c r="I55" s="85">
        <f t="shared" si="7"/>
        <v>243</v>
      </c>
      <c r="J55" s="84">
        <f t="shared" si="5"/>
        <v>100</v>
      </c>
    </row>
    <row r="56" spans="1:10" ht="109.5" customHeight="1" x14ac:dyDescent="0.3">
      <c r="A56" s="125"/>
      <c r="B56" s="40" t="s">
        <v>107</v>
      </c>
      <c r="C56" s="123">
        <v>992</v>
      </c>
      <c r="D56" s="35" t="s">
        <v>210</v>
      </c>
      <c r="E56" s="35" t="s">
        <v>212</v>
      </c>
      <c r="F56" s="123" t="s">
        <v>90</v>
      </c>
      <c r="G56" s="123"/>
      <c r="H56" s="85">
        <f t="shared" si="7"/>
        <v>243</v>
      </c>
      <c r="I56" s="85">
        <f t="shared" si="7"/>
        <v>243</v>
      </c>
      <c r="J56" s="84">
        <f t="shared" si="5"/>
        <v>100</v>
      </c>
    </row>
    <row r="57" spans="1:10" ht="142.5" customHeight="1" x14ac:dyDescent="0.3">
      <c r="A57" s="125"/>
      <c r="B57" s="40" t="s">
        <v>108</v>
      </c>
      <c r="C57" s="123">
        <v>992</v>
      </c>
      <c r="D57" s="35" t="s">
        <v>210</v>
      </c>
      <c r="E57" s="35" t="s">
        <v>212</v>
      </c>
      <c r="F57" s="123" t="s">
        <v>90</v>
      </c>
      <c r="G57" s="123"/>
      <c r="H57" s="85">
        <f>H58+H59</f>
        <v>243</v>
      </c>
      <c r="I57" s="85">
        <f>I58+I59</f>
        <v>243</v>
      </c>
      <c r="J57" s="84">
        <f t="shared" si="5"/>
        <v>100</v>
      </c>
    </row>
    <row r="58" spans="1:10" ht="195" customHeight="1" x14ac:dyDescent="0.3">
      <c r="A58" s="125"/>
      <c r="B58" s="40" t="s">
        <v>109</v>
      </c>
      <c r="C58" s="123">
        <v>992</v>
      </c>
      <c r="D58" s="35" t="s">
        <v>210</v>
      </c>
      <c r="E58" s="35" t="s">
        <v>212</v>
      </c>
      <c r="F58" s="123" t="s">
        <v>111</v>
      </c>
      <c r="G58" s="123">
        <v>100</v>
      </c>
      <c r="H58" s="85">
        <v>220</v>
      </c>
      <c r="I58" s="85">
        <v>220</v>
      </c>
      <c r="J58" s="84">
        <f t="shared" si="5"/>
        <v>100</v>
      </c>
    </row>
    <row r="59" spans="1:10" ht="57" customHeight="1" x14ac:dyDescent="0.3">
      <c r="A59" s="125"/>
      <c r="B59" s="40" t="s">
        <v>110</v>
      </c>
      <c r="C59" s="123">
        <v>992</v>
      </c>
      <c r="D59" s="35" t="s">
        <v>210</v>
      </c>
      <c r="E59" s="35" t="s">
        <v>212</v>
      </c>
      <c r="F59" s="123" t="s">
        <v>111</v>
      </c>
      <c r="G59" s="123">
        <v>200</v>
      </c>
      <c r="H59" s="85">
        <v>23</v>
      </c>
      <c r="I59" s="85">
        <v>23</v>
      </c>
      <c r="J59" s="84">
        <f t="shared" si="5"/>
        <v>100</v>
      </c>
    </row>
    <row r="60" spans="1:10" ht="51.75" customHeight="1" x14ac:dyDescent="0.3">
      <c r="A60" s="125"/>
      <c r="B60" s="40" t="s">
        <v>112</v>
      </c>
      <c r="C60" s="123">
        <v>992</v>
      </c>
      <c r="D60" s="35" t="s">
        <v>212</v>
      </c>
      <c r="E60" s="39"/>
      <c r="F60" s="41"/>
      <c r="G60" s="123"/>
      <c r="H60" s="85">
        <f>H61+H76+H81</f>
        <v>216.2</v>
      </c>
      <c r="I60" s="85">
        <f>I61+I76+I81</f>
        <v>216.2</v>
      </c>
      <c r="J60" s="84">
        <f t="shared" si="5"/>
        <v>100</v>
      </c>
    </row>
    <row r="61" spans="1:10" ht="93.75" x14ac:dyDescent="0.3">
      <c r="A61" s="201"/>
      <c r="B61" s="40" t="s">
        <v>113</v>
      </c>
      <c r="C61" s="123">
        <v>992</v>
      </c>
      <c r="D61" s="35" t="s">
        <v>212</v>
      </c>
      <c r="E61" s="35" t="s">
        <v>213</v>
      </c>
      <c r="F61" s="41"/>
      <c r="G61" s="123"/>
      <c r="H61" s="85">
        <f>H62</f>
        <v>152.19999999999999</v>
      </c>
      <c r="I61" s="85">
        <f>I62</f>
        <v>152.19999999999999</v>
      </c>
      <c r="J61" s="122">
        <v>100</v>
      </c>
    </row>
    <row r="62" spans="1:10" ht="112.5" x14ac:dyDescent="0.3">
      <c r="A62" s="201"/>
      <c r="B62" s="40" t="s">
        <v>114</v>
      </c>
      <c r="C62" s="123">
        <v>992</v>
      </c>
      <c r="D62" s="35" t="s">
        <v>212</v>
      </c>
      <c r="E62" s="35" t="s">
        <v>213</v>
      </c>
      <c r="F62" s="123" t="s">
        <v>115</v>
      </c>
      <c r="G62" s="123"/>
      <c r="H62" s="85">
        <f>H63</f>
        <v>152.19999999999999</v>
      </c>
      <c r="I62" s="85">
        <f>I63</f>
        <v>152.19999999999999</v>
      </c>
      <c r="J62" s="122">
        <v>100</v>
      </c>
    </row>
    <row r="63" spans="1:10" ht="131.25" x14ac:dyDescent="0.3">
      <c r="A63" s="201"/>
      <c r="B63" s="40" t="s">
        <v>116</v>
      </c>
      <c r="C63" s="123">
        <v>992</v>
      </c>
      <c r="D63" s="35" t="s">
        <v>212</v>
      </c>
      <c r="E63" s="35" t="s">
        <v>213</v>
      </c>
      <c r="F63" s="123" t="s">
        <v>117</v>
      </c>
      <c r="G63" s="123"/>
      <c r="H63" s="85">
        <f>H67</f>
        <v>152.19999999999999</v>
      </c>
      <c r="I63" s="85">
        <f>I67</f>
        <v>152.19999999999999</v>
      </c>
      <c r="J63" s="122">
        <v>100</v>
      </c>
    </row>
    <row r="64" spans="1:10" ht="18.75" hidden="1" customHeight="1" x14ac:dyDescent="0.3">
      <c r="A64" s="201"/>
      <c r="B64" s="202" t="s">
        <v>118</v>
      </c>
      <c r="C64" s="205">
        <v>992</v>
      </c>
      <c r="D64" s="35" t="s">
        <v>212</v>
      </c>
      <c r="E64" s="35" t="s">
        <v>213</v>
      </c>
      <c r="F64" s="42"/>
      <c r="G64" s="205"/>
      <c r="H64" s="85">
        <v>11853.7</v>
      </c>
      <c r="I64" s="84">
        <v>11853.7</v>
      </c>
      <c r="J64" s="226">
        <v>0</v>
      </c>
    </row>
    <row r="65" spans="1:10" ht="18.75" hidden="1" customHeight="1" x14ac:dyDescent="0.3">
      <c r="A65" s="201"/>
      <c r="B65" s="203"/>
      <c r="C65" s="205"/>
      <c r="D65" s="35" t="s">
        <v>212</v>
      </c>
      <c r="E65" s="35" t="s">
        <v>213</v>
      </c>
      <c r="F65" s="42"/>
      <c r="G65" s="205"/>
      <c r="H65" s="85">
        <v>11853.7</v>
      </c>
      <c r="I65" s="84">
        <v>11853.7</v>
      </c>
      <c r="J65" s="226"/>
    </row>
    <row r="66" spans="1:10" ht="18.75" hidden="1" customHeight="1" x14ac:dyDescent="0.3">
      <c r="A66" s="201"/>
      <c r="B66" s="203"/>
      <c r="C66" s="205"/>
      <c r="D66" s="35" t="s">
        <v>212</v>
      </c>
      <c r="E66" s="35" t="s">
        <v>213</v>
      </c>
      <c r="F66" s="42"/>
      <c r="G66" s="205"/>
      <c r="H66" s="85">
        <v>11853.7</v>
      </c>
      <c r="I66" s="84">
        <v>11853.7</v>
      </c>
      <c r="J66" s="226"/>
    </row>
    <row r="67" spans="1:10" ht="117.75" customHeight="1" x14ac:dyDescent="0.3">
      <c r="A67" s="201"/>
      <c r="B67" s="204"/>
      <c r="C67" s="205"/>
      <c r="D67" s="35" t="s">
        <v>212</v>
      </c>
      <c r="E67" s="35" t="s">
        <v>213</v>
      </c>
      <c r="F67" s="42" t="s">
        <v>119</v>
      </c>
      <c r="G67" s="205"/>
      <c r="H67" s="85">
        <f>H71</f>
        <v>152.19999999999999</v>
      </c>
      <c r="I67" s="85">
        <f>I71</f>
        <v>152.19999999999999</v>
      </c>
      <c r="J67" s="226"/>
    </row>
    <row r="68" spans="1:10" ht="18.75" hidden="1" customHeight="1" x14ac:dyDescent="0.3">
      <c r="A68" s="201"/>
      <c r="B68" s="202" t="s">
        <v>120</v>
      </c>
      <c r="C68" s="205">
        <v>992</v>
      </c>
      <c r="D68" s="35" t="s">
        <v>212</v>
      </c>
      <c r="E68" s="35" t="s">
        <v>213</v>
      </c>
      <c r="F68" s="42"/>
      <c r="G68" s="205"/>
      <c r="H68" s="85">
        <v>11853.7</v>
      </c>
      <c r="I68" s="84">
        <v>11853.7</v>
      </c>
      <c r="J68" s="226">
        <v>0</v>
      </c>
    </row>
    <row r="69" spans="1:10" ht="18.75" hidden="1" customHeight="1" x14ac:dyDescent="0.3">
      <c r="A69" s="201"/>
      <c r="B69" s="203"/>
      <c r="C69" s="205"/>
      <c r="D69" s="35" t="s">
        <v>212</v>
      </c>
      <c r="E69" s="35" t="s">
        <v>213</v>
      </c>
      <c r="F69" s="42"/>
      <c r="G69" s="205"/>
      <c r="H69" s="85">
        <v>11853.7</v>
      </c>
      <c r="I69" s="84">
        <v>11853.7</v>
      </c>
      <c r="J69" s="226"/>
    </row>
    <row r="70" spans="1:10" ht="18.75" hidden="1" customHeight="1" x14ac:dyDescent="0.3">
      <c r="A70" s="201"/>
      <c r="B70" s="203"/>
      <c r="C70" s="205"/>
      <c r="D70" s="35" t="s">
        <v>212</v>
      </c>
      <c r="E70" s="35" t="s">
        <v>213</v>
      </c>
      <c r="F70" s="42"/>
      <c r="G70" s="205"/>
      <c r="H70" s="85">
        <v>11853.7</v>
      </c>
      <c r="I70" s="84">
        <v>11853.7</v>
      </c>
      <c r="J70" s="226"/>
    </row>
    <row r="71" spans="1:10" ht="93.75" customHeight="1" x14ac:dyDescent="0.3">
      <c r="A71" s="201"/>
      <c r="B71" s="204"/>
      <c r="C71" s="205"/>
      <c r="D71" s="35" t="s">
        <v>212</v>
      </c>
      <c r="E71" s="35" t="s">
        <v>213</v>
      </c>
      <c r="F71" s="42" t="s">
        <v>119</v>
      </c>
      <c r="G71" s="205"/>
      <c r="H71" s="85">
        <f>H72</f>
        <v>152.19999999999999</v>
      </c>
      <c r="I71" s="85">
        <f>I72</f>
        <v>152.19999999999999</v>
      </c>
      <c r="J71" s="226"/>
    </row>
    <row r="72" spans="1:10" ht="75" x14ac:dyDescent="0.3">
      <c r="A72" s="201"/>
      <c r="B72" s="40" t="s">
        <v>121</v>
      </c>
      <c r="C72" s="123">
        <v>992</v>
      </c>
      <c r="D72" s="35" t="s">
        <v>212</v>
      </c>
      <c r="E72" s="35" t="s">
        <v>213</v>
      </c>
      <c r="F72" s="123" t="s">
        <v>119</v>
      </c>
      <c r="G72" s="123">
        <v>200</v>
      </c>
      <c r="H72" s="85">
        <v>152.19999999999999</v>
      </c>
      <c r="I72" s="84">
        <v>152.19999999999999</v>
      </c>
      <c r="J72" s="122">
        <v>0</v>
      </c>
    </row>
    <row r="73" spans="1:10" ht="118.5" hidden="1" customHeight="1" x14ac:dyDescent="0.3">
      <c r="A73" s="201"/>
      <c r="B73" s="40" t="s">
        <v>118</v>
      </c>
      <c r="C73" s="123">
        <v>992</v>
      </c>
      <c r="D73" s="35" t="s">
        <v>212</v>
      </c>
      <c r="E73" s="35" t="s">
        <v>213</v>
      </c>
      <c r="F73" s="123" t="s">
        <v>117</v>
      </c>
      <c r="G73" s="123"/>
      <c r="H73" s="85"/>
      <c r="I73" s="85"/>
      <c r="J73" s="122"/>
    </row>
    <row r="74" spans="1:10" ht="93.75" hidden="1" x14ac:dyDescent="0.3">
      <c r="A74" s="201"/>
      <c r="B74" s="40" t="s">
        <v>120</v>
      </c>
      <c r="C74" s="123">
        <v>992</v>
      </c>
      <c r="D74" s="35" t="s">
        <v>212</v>
      </c>
      <c r="E74" s="35" t="s">
        <v>213</v>
      </c>
      <c r="F74" s="123" t="s">
        <v>214</v>
      </c>
      <c r="G74" s="123"/>
      <c r="H74" s="85"/>
      <c r="I74" s="85"/>
      <c r="J74" s="122"/>
    </row>
    <row r="75" spans="1:10" ht="75" hidden="1" x14ac:dyDescent="0.3">
      <c r="A75" s="201"/>
      <c r="B75" s="40" t="s">
        <v>121</v>
      </c>
      <c r="C75" s="123">
        <v>992</v>
      </c>
      <c r="D75" s="35" t="s">
        <v>212</v>
      </c>
      <c r="E75" s="35" t="s">
        <v>213</v>
      </c>
      <c r="F75" s="123" t="s">
        <v>214</v>
      </c>
      <c r="G75" s="123">
        <v>200</v>
      </c>
      <c r="H75" s="85"/>
      <c r="I75" s="84"/>
      <c r="J75" s="122"/>
    </row>
    <row r="76" spans="1:10" ht="37.5" x14ac:dyDescent="0.3">
      <c r="A76" s="125"/>
      <c r="B76" s="75" t="s">
        <v>215</v>
      </c>
      <c r="C76" s="20">
        <v>992</v>
      </c>
      <c r="D76" s="21" t="s">
        <v>212</v>
      </c>
      <c r="E76" s="21">
        <v>10</v>
      </c>
      <c r="F76" s="21"/>
      <c r="G76" s="21"/>
      <c r="H76" s="85">
        <f t="shared" ref="H76:I79" si="8">H77</f>
        <v>50</v>
      </c>
      <c r="I76" s="85">
        <f t="shared" si="8"/>
        <v>50</v>
      </c>
      <c r="J76" s="122">
        <f t="shared" ref="J76:J79" si="9">I76/H76*100</f>
        <v>100</v>
      </c>
    </row>
    <row r="77" spans="1:10" ht="18.75" x14ac:dyDescent="0.3">
      <c r="A77" s="125"/>
      <c r="B77" s="76" t="s">
        <v>216</v>
      </c>
      <c r="C77" s="20">
        <v>992</v>
      </c>
      <c r="D77" s="21" t="s">
        <v>212</v>
      </c>
      <c r="E77" s="21">
        <v>10</v>
      </c>
      <c r="F77" s="22" t="s">
        <v>217</v>
      </c>
      <c r="G77" s="123"/>
      <c r="H77" s="85">
        <f t="shared" si="8"/>
        <v>50</v>
      </c>
      <c r="I77" s="85">
        <f t="shared" si="8"/>
        <v>50</v>
      </c>
      <c r="J77" s="122">
        <f t="shared" si="9"/>
        <v>100</v>
      </c>
    </row>
    <row r="78" spans="1:10" ht="75" x14ac:dyDescent="0.3">
      <c r="A78" s="125"/>
      <c r="B78" s="76" t="s">
        <v>218</v>
      </c>
      <c r="C78" s="20">
        <v>992</v>
      </c>
      <c r="D78" s="21" t="s">
        <v>212</v>
      </c>
      <c r="E78" s="21">
        <v>10</v>
      </c>
      <c r="F78" s="22" t="s">
        <v>219</v>
      </c>
      <c r="G78" s="123"/>
      <c r="H78" s="85">
        <f t="shared" si="8"/>
        <v>50</v>
      </c>
      <c r="I78" s="85">
        <f t="shared" si="8"/>
        <v>50</v>
      </c>
      <c r="J78" s="122">
        <f t="shared" si="9"/>
        <v>100</v>
      </c>
    </row>
    <row r="79" spans="1:10" ht="56.25" x14ac:dyDescent="0.3">
      <c r="A79" s="125"/>
      <c r="B79" s="77" t="s">
        <v>220</v>
      </c>
      <c r="C79" s="20">
        <v>992</v>
      </c>
      <c r="D79" s="21" t="s">
        <v>212</v>
      </c>
      <c r="E79" s="21">
        <v>10</v>
      </c>
      <c r="F79" s="22" t="s">
        <v>221</v>
      </c>
      <c r="G79" s="123"/>
      <c r="H79" s="85">
        <f t="shared" si="8"/>
        <v>50</v>
      </c>
      <c r="I79" s="85">
        <f t="shared" si="8"/>
        <v>50</v>
      </c>
      <c r="J79" s="122">
        <f t="shared" si="9"/>
        <v>100</v>
      </c>
    </row>
    <row r="80" spans="1:10" ht="75" x14ac:dyDescent="0.3">
      <c r="A80" s="125"/>
      <c r="B80" s="75" t="s">
        <v>110</v>
      </c>
      <c r="C80" s="20">
        <v>992</v>
      </c>
      <c r="D80" s="21" t="s">
        <v>212</v>
      </c>
      <c r="E80" s="21">
        <v>10</v>
      </c>
      <c r="F80" s="22" t="s">
        <v>221</v>
      </c>
      <c r="G80" s="21">
        <v>200</v>
      </c>
      <c r="H80" s="85">
        <v>50</v>
      </c>
      <c r="I80" s="84">
        <v>50</v>
      </c>
      <c r="J80" s="122">
        <f>I80/H80*100</f>
        <v>100</v>
      </c>
    </row>
    <row r="81" spans="1:10" ht="105.75" customHeight="1" x14ac:dyDescent="0.3">
      <c r="A81" s="125"/>
      <c r="B81" s="43" t="s">
        <v>122</v>
      </c>
      <c r="C81" s="123">
        <v>992</v>
      </c>
      <c r="D81" s="21" t="s">
        <v>212</v>
      </c>
      <c r="E81" s="35">
        <v>14</v>
      </c>
      <c r="F81" s="123" t="s">
        <v>90</v>
      </c>
      <c r="G81" s="123"/>
      <c r="H81" s="85">
        <v>14</v>
      </c>
      <c r="I81" s="84">
        <v>14</v>
      </c>
      <c r="J81" s="122">
        <v>100</v>
      </c>
    </row>
    <row r="82" spans="1:10" ht="168.75" x14ac:dyDescent="0.3">
      <c r="A82" s="125"/>
      <c r="B82" s="44" t="s">
        <v>222</v>
      </c>
      <c r="C82" s="123">
        <v>992</v>
      </c>
      <c r="D82" s="21" t="s">
        <v>212</v>
      </c>
      <c r="E82" s="35">
        <v>14</v>
      </c>
      <c r="F82" s="123" t="s">
        <v>123</v>
      </c>
      <c r="G82" s="123"/>
      <c r="H82" s="85">
        <v>14</v>
      </c>
      <c r="I82" s="84">
        <v>14</v>
      </c>
      <c r="J82" s="122">
        <v>100</v>
      </c>
    </row>
    <row r="83" spans="1:10" ht="18.75" customHeight="1" x14ac:dyDescent="0.25">
      <c r="A83" s="229"/>
      <c r="B83" s="208" t="s">
        <v>124</v>
      </c>
      <c r="C83" s="224">
        <v>992</v>
      </c>
      <c r="D83" s="206" t="s">
        <v>212</v>
      </c>
      <c r="E83" s="227">
        <v>14</v>
      </c>
      <c r="F83" s="224" t="s">
        <v>125</v>
      </c>
      <c r="G83" s="224"/>
      <c r="H83" s="222">
        <v>14</v>
      </c>
      <c r="I83" s="220">
        <v>14</v>
      </c>
      <c r="J83" s="211">
        <v>100</v>
      </c>
    </row>
    <row r="84" spans="1:10" ht="150" customHeight="1" x14ac:dyDescent="0.25">
      <c r="A84" s="230"/>
      <c r="B84" s="209"/>
      <c r="C84" s="225"/>
      <c r="D84" s="207"/>
      <c r="E84" s="228"/>
      <c r="F84" s="225"/>
      <c r="G84" s="225"/>
      <c r="H84" s="223"/>
      <c r="I84" s="221"/>
      <c r="J84" s="212"/>
    </row>
    <row r="85" spans="1:10" ht="168.75" x14ac:dyDescent="0.3">
      <c r="A85" s="125"/>
      <c r="B85" s="45" t="s">
        <v>126</v>
      </c>
      <c r="C85" s="123">
        <v>992</v>
      </c>
      <c r="D85" s="21" t="s">
        <v>212</v>
      </c>
      <c r="E85" s="35">
        <v>14</v>
      </c>
      <c r="F85" s="123" t="s">
        <v>127</v>
      </c>
      <c r="G85" s="123"/>
      <c r="H85" s="85">
        <v>14</v>
      </c>
      <c r="I85" s="84">
        <v>14</v>
      </c>
      <c r="J85" s="122">
        <v>100</v>
      </c>
    </row>
    <row r="86" spans="1:10" ht="75" x14ac:dyDescent="0.3">
      <c r="A86" s="125"/>
      <c r="B86" s="45" t="s">
        <v>82</v>
      </c>
      <c r="C86" s="123">
        <v>992</v>
      </c>
      <c r="D86" s="21" t="s">
        <v>212</v>
      </c>
      <c r="E86" s="35">
        <v>14</v>
      </c>
      <c r="F86" s="123" t="s">
        <v>127</v>
      </c>
      <c r="G86" s="123">
        <v>200</v>
      </c>
      <c r="H86" s="85">
        <v>14</v>
      </c>
      <c r="I86" s="84">
        <v>14</v>
      </c>
      <c r="J86" s="122">
        <v>100</v>
      </c>
    </row>
    <row r="87" spans="1:10" ht="21.75" customHeight="1" x14ac:dyDescent="0.3">
      <c r="A87" s="31"/>
      <c r="B87" s="46" t="s">
        <v>128</v>
      </c>
      <c r="C87" s="123">
        <v>992</v>
      </c>
      <c r="D87" s="35" t="s">
        <v>211</v>
      </c>
      <c r="E87" s="39"/>
      <c r="F87" s="41"/>
      <c r="G87" s="41"/>
      <c r="H87" s="85">
        <f>H88+H93+H98+H103+H115</f>
        <v>3013.7999999999997</v>
      </c>
      <c r="I87" s="85">
        <f>I88+I93+I98+I103+I115</f>
        <v>2403.5</v>
      </c>
      <c r="J87" s="85">
        <f>I87/H87*100</f>
        <v>79.749817506138427</v>
      </c>
    </row>
    <row r="88" spans="1:10" ht="18.75" x14ac:dyDescent="0.3">
      <c r="A88" s="31"/>
      <c r="B88" s="46" t="s">
        <v>129</v>
      </c>
      <c r="C88" s="123">
        <v>992</v>
      </c>
      <c r="D88" s="35" t="s">
        <v>211</v>
      </c>
      <c r="E88" s="35" t="s">
        <v>209</v>
      </c>
      <c r="F88" s="41"/>
      <c r="G88" s="41"/>
      <c r="H88" s="85">
        <v>1</v>
      </c>
      <c r="I88" s="84">
        <v>1</v>
      </c>
      <c r="J88" s="122">
        <v>100</v>
      </c>
    </row>
    <row r="89" spans="1:10" ht="56.25" x14ac:dyDescent="0.3">
      <c r="A89" s="31"/>
      <c r="B89" s="40" t="s">
        <v>130</v>
      </c>
      <c r="C89" s="123">
        <v>992</v>
      </c>
      <c r="D89" s="35" t="s">
        <v>211</v>
      </c>
      <c r="E89" s="35" t="s">
        <v>209</v>
      </c>
      <c r="F89" s="123" t="s">
        <v>131</v>
      </c>
      <c r="G89" s="123"/>
      <c r="H89" s="85">
        <v>1</v>
      </c>
      <c r="I89" s="84">
        <v>1</v>
      </c>
      <c r="J89" s="122">
        <v>100</v>
      </c>
    </row>
    <row r="90" spans="1:10" ht="18.75" x14ac:dyDescent="0.3">
      <c r="A90" s="31"/>
      <c r="B90" s="40" t="s">
        <v>132</v>
      </c>
      <c r="C90" s="123">
        <v>992</v>
      </c>
      <c r="D90" s="35" t="s">
        <v>211</v>
      </c>
      <c r="E90" s="35" t="s">
        <v>209</v>
      </c>
      <c r="F90" s="123" t="s">
        <v>133</v>
      </c>
      <c r="G90" s="123"/>
      <c r="H90" s="85">
        <v>1</v>
      </c>
      <c r="I90" s="84">
        <v>1</v>
      </c>
      <c r="J90" s="122">
        <v>100</v>
      </c>
    </row>
    <row r="91" spans="1:10" ht="206.25" x14ac:dyDescent="0.3">
      <c r="A91" s="31"/>
      <c r="B91" s="43" t="s">
        <v>134</v>
      </c>
      <c r="C91" s="123">
        <v>992</v>
      </c>
      <c r="D91" s="35" t="s">
        <v>211</v>
      </c>
      <c r="E91" s="35" t="s">
        <v>209</v>
      </c>
      <c r="F91" s="123" t="s">
        <v>135</v>
      </c>
      <c r="G91" s="123"/>
      <c r="H91" s="85">
        <v>1</v>
      </c>
      <c r="I91" s="84">
        <v>1</v>
      </c>
      <c r="J91" s="122">
        <v>100</v>
      </c>
    </row>
    <row r="92" spans="1:10" ht="75" x14ac:dyDescent="0.3">
      <c r="A92" s="31"/>
      <c r="B92" s="43" t="s">
        <v>110</v>
      </c>
      <c r="C92" s="123">
        <v>992</v>
      </c>
      <c r="D92" s="35" t="s">
        <v>211</v>
      </c>
      <c r="E92" s="35" t="s">
        <v>209</v>
      </c>
      <c r="F92" s="123" t="s">
        <v>136</v>
      </c>
      <c r="G92" s="123">
        <v>200</v>
      </c>
      <c r="H92" s="85">
        <v>1</v>
      </c>
      <c r="I92" s="84">
        <v>1</v>
      </c>
      <c r="J92" s="122">
        <v>100</v>
      </c>
    </row>
    <row r="93" spans="1:10" ht="18.75" x14ac:dyDescent="0.3">
      <c r="A93" s="31"/>
      <c r="B93" s="46" t="s">
        <v>137</v>
      </c>
      <c r="C93" s="123">
        <v>992</v>
      </c>
      <c r="D93" s="35" t="s">
        <v>211</v>
      </c>
      <c r="E93" s="35" t="s">
        <v>223</v>
      </c>
      <c r="F93" s="41"/>
      <c r="G93" s="41"/>
      <c r="H93" s="85">
        <v>1</v>
      </c>
      <c r="I93" s="84">
        <v>1</v>
      </c>
      <c r="J93" s="122">
        <v>100</v>
      </c>
    </row>
    <row r="94" spans="1:10" ht="56.25" x14ac:dyDescent="0.3">
      <c r="A94" s="31"/>
      <c r="B94" s="40" t="s">
        <v>130</v>
      </c>
      <c r="C94" s="123">
        <v>992</v>
      </c>
      <c r="D94" s="35" t="s">
        <v>211</v>
      </c>
      <c r="E94" s="35" t="s">
        <v>223</v>
      </c>
      <c r="F94" s="123" t="s">
        <v>131</v>
      </c>
      <c r="G94" s="123"/>
      <c r="H94" s="85">
        <v>1</v>
      </c>
      <c r="I94" s="84">
        <v>1</v>
      </c>
      <c r="J94" s="122">
        <v>100</v>
      </c>
    </row>
    <row r="95" spans="1:10" ht="18.75" x14ac:dyDescent="0.3">
      <c r="A95" s="31"/>
      <c r="B95" s="47" t="s">
        <v>132</v>
      </c>
      <c r="C95" s="123">
        <v>992</v>
      </c>
      <c r="D95" s="35" t="s">
        <v>211</v>
      </c>
      <c r="E95" s="35" t="s">
        <v>223</v>
      </c>
      <c r="F95" s="123" t="s">
        <v>133</v>
      </c>
      <c r="G95" s="123"/>
      <c r="H95" s="85">
        <v>1</v>
      </c>
      <c r="I95" s="84">
        <v>1</v>
      </c>
      <c r="J95" s="122">
        <v>100</v>
      </c>
    </row>
    <row r="96" spans="1:10" ht="56.25" x14ac:dyDescent="0.3">
      <c r="A96" s="31"/>
      <c r="B96" s="40" t="s">
        <v>138</v>
      </c>
      <c r="C96" s="123">
        <v>992</v>
      </c>
      <c r="D96" s="35" t="s">
        <v>211</v>
      </c>
      <c r="E96" s="35" t="s">
        <v>223</v>
      </c>
      <c r="F96" s="123" t="s">
        <v>139</v>
      </c>
      <c r="G96" s="123"/>
      <c r="H96" s="85">
        <v>1</v>
      </c>
      <c r="I96" s="84">
        <v>1</v>
      </c>
      <c r="J96" s="122">
        <v>100</v>
      </c>
    </row>
    <row r="97" spans="1:10" ht="75" x14ac:dyDescent="0.3">
      <c r="A97" s="31"/>
      <c r="B97" s="43" t="s">
        <v>110</v>
      </c>
      <c r="C97" s="123">
        <v>992</v>
      </c>
      <c r="D97" s="35" t="s">
        <v>211</v>
      </c>
      <c r="E97" s="35" t="s">
        <v>223</v>
      </c>
      <c r="F97" s="123" t="s">
        <v>139</v>
      </c>
      <c r="G97" s="123">
        <v>200</v>
      </c>
      <c r="H97" s="85">
        <v>1</v>
      </c>
      <c r="I97" s="84">
        <v>1</v>
      </c>
      <c r="J97" s="122">
        <v>100</v>
      </c>
    </row>
    <row r="98" spans="1:10" ht="18.75" x14ac:dyDescent="0.3">
      <c r="A98" s="31"/>
      <c r="B98" s="46" t="s">
        <v>140</v>
      </c>
      <c r="C98" s="123">
        <v>992</v>
      </c>
      <c r="D98" s="35" t="s">
        <v>211</v>
      </c>
      <c r="E98" s="35" t="s">
        <v>224</v>
      </c>
      <c r="F98" s="41"/>
      <c r="G98" s="41"/>
      <c r="H98" s="85">
        <v>1</v>
      </c>
      <c r="I98" s="84">
        <v>1</v>
      </c>
      <c r="J98" s="122">
        <v>100</v>
      </c>
    </row>
    <row r="99" spans="1:10" ht="56.25" x14ac:dyDescent="0.3">
      <c r="A99" s="31"/>
      <c r="B99" s="40" t="s">
        <v>130</v>
      </c>
      <c r="C99" s="123">
        <v>992</v>
      </c>
      <c r="D99" s="35" t="s">
        <v>211</v>
      </c>
      <c r="E99" s="35" t="s">
        <v>224</v>
      </c>
      <c r="F99" s="123" t="s">
        <v>131</v>
      </c>
      <c r="G99" s="123"/>
      <c r="H99" s="85">
        <v>1</v>
      </c>
      <c r="I99" s="84">
        <v>1</v>
      </c>
      <c r="J99" s="122">
        <v>100</v>
      </c>
    </row>
    <row r="100" spans="1:10" ht="18.75" x14ac:dyDescent="0.3">
      <c r="A100" s="31"/>
      <c r="B100" s="47" t="s">
        <v>132</v>
      </c>
      <c r="C100" s="123">
        <v>992</v>
      </c>
      <c r="D100" s="35" t="s">
        <v>211</v>
      </c>
      <c r="E100" s="35" t="s">
        <v>224</v>
      </c>
      <c r="F100" s="123" t="s">
        <v>133</v>
      </c>
      <c r="G100" s="123"/>
      <c r="H100" s="85">
        <v>1</v>
      </c>
      <c r="I100" s="84">
        <v>1</v>
      </c>
      <c r="J100" s="122">
        <v>100</v>
      </c>
    </row>
    <row r="101" spans="1:10" ht="131.25" x14ac:dyDescent="0.3">
      <c r="A101" s="31"/>
      <c r="B101" s="43" t="s">
        <v>141</v>
      </c>
      <c r="C101" s="123">
        <v>992</v>
      </c>
      <c r="D101" s="35" t="s">
        <v>211</v>
      </c>
      <c r="E101" s="35" t="s">
        <v>224</v>
      </c>
      <c r="F101" s="123" t="s">
        <v>135</v>
      </c>
      <c r="G101" s="123"/>
      <c r="H101" s="85">
        <v>1</v>
      </c>
      <c r="I101" s="84">
        <v>1</v>
      </c>
      <c r="J101" s="122">
        <v>100</v>
      </c>
    </row>
    <row r="102" spans="1:10" ht="75" x14ac:dyDescent="0.3">
      <c r="A102" s="31"/>
      <c r="B102" s="43" t="s">
        <v>110</v>
      </c>
      <c r="C102" s="123">
        <v>992</v>
      </c>
      <c r="D102" s="35" t="s">
        <v>211</v>
      </c>
      <c r="E102" s="35" t="s">
        <v>224</v>
      </c>
      <c r="F102" s="123" t="s">
        <v>135</v>
      </c>
      <c r="G102" s="123">
        <v>200</v>
      </c>
      <c r="H102" s="85">
        <v>1</v>
      </c>
      <c r="I102" s="84">
        <v>1</v>
      </c>
      <c r="J102" s="122">
        <v>100</v>
      </c>
    </row>
    <row r="103" spans="1:10" ht="37.5" x14ac:dyDescent="0.3">
      <c r="A103" s="31"/>
      <c r="B103" s="40" t="s">
        <v>142</v>
      </c>
      <c r="C103" s="123">
        <v>992</v>
      </c>
      <c r="D103" s="35" t="s">
        <v>211</v>
      </c>
      <c r="E103" s="35" t="s">
        <v>213</v>
      </c>
      <c r="F103" s="41"/>
      <c r="G103" s="41"/>
      <c r="H103" s="85">
        <f>H104+H108</f>
        <v>3005.7999999999997</v>
      </c>
      <c r="I103" s="85">
        <f>I104+I108</f>
        <v>2395.5</v>
      </c>
      <c r="J103" s="84">
        <f>J108</f>
        <v>79.316071307530677</v>
      </c>
    </row>
    <row r="104" spans="1:10" ht="54.75" customHeight="1" x14ac:dyDescent="0.3">
      <c r="A104" s="31"/>
      <c r="B104" s="40" t="s">
        <v>143</v>
      </c>
      <c r="C104" s="123">
        <v>992</v>
      </c>
      <c r="D104" s="35" t="s">
        <v>211</v>
      </c>
      <c r="E104" s="35" t="s">
        <v>213</v>
      </c>
      <c r="F104" s="123" t="s">
        <v>144</v>
      </c>
      <c r="G104" s="123"/>
      <c r="H104" s="85">
        <f t="shared" ref="H104:I106" si="10">H105</f>
        <v>55.2</v>
      </c>
      <c r="I104" s="85">
        <f t="shared" si="10"/>
        <v>55.2</v>
      </c>
      <c r="J104" s="122">
        <f t="shared" ref="J104:J106" si="11">I104/H104*100</f>
        <v>100</v>
      </c>
    </row>
    <row r="105" spans="1:10" ht="75" x14ac:dyDescent="0.3">
      <c r="A105" s="31"/>
      <c r="B105" s="40" t="s">
        <v>146</v>
      </c>
      <c r="C105" s="123">
        <v>992</v>
      </c>
      <c r="D105" s="35" t="s">
        <v>211</v>
      </c>
      <c r="E105" s="35" t="s">
        <v>213</v>
      </c>
      <c r="F105" s="123" t="s">
        <v>147</v>
      </c>
      <c r="G105" s="123"/>
      <c r="H105" s="85">
        <f t="shared" si="10"/>
        <v>55.2</v>
      </c>
      <c r="I105" s="85">
        <f t="shared" si="10"/>
        <v>55.2</v>
      </c>
      <c r="J105" s="122">
        <f t="shared" si="11"/>
        <v>100</v>
      </c>
    </row>
    <row r="106" spans="1:10" ht="56.25" x14ac:dyDescent="0.3">
      <c r="A106" s="31"/>
      <c r="B106" s="40" t="s">
        <v>148</v>
      </c>
      <c r="C106" s="123">
        <v>992</v>
      </c>
      <c r="D106" s="35" t="s">
        <v>211</v>
      </c>
      <c r="E106" s="35" t="s">
        <v>213</v>
      </c>
      <c r="F106" s="123" t="s">
        <v>149</v>
      </c>
      <c r="G106" s="123"/>
      <c r="H106" s="85">
        <f t="shared" si="10"/>
        <v>55.2</v>
      </c>
      <c r="I106" s="85">
        <f t="shared" si="10"/>
        <v>55.2</v>
      </c>
      <c r="J106" s="122">
        <f t="shared" si="11"/>
        <v>100</v>
      </c>
    </row>
    <row r="107" spans="1:10" ht="56.25" customHeight="1" x14ac:dyDescent="0.3">
      <c r="A107" s="31"/>
      <c r="B107" s="40" t="s">
        <v>225</v>
      </c>
      <c r="C107" s="123">
        <v>992</v>
      </c>
      <c r="D107" s="35" t="s">
        <v>211</v>
      </c>
      <c r="E107" s="35" t="s">
        <v>213</v>
      </c>
      <c r="F107" s="123" t="s">
        <v>149</v>
      </c>
      <c r="G107" s="123">
        <v>200</v>
      </c>
      <c r="H107" s="85">
        <v>55.2</v>
      </c>
      <c r="I107" s="84">
        <v>55.2</v>
      </c>
      <c r="J107" s="122">
        <f>I107/H107*100</f>
        <v>100</v>
      </c>
    </row>
    <row r="108" spans="1:10" ht="94.5" customHeight="1" x14ac:dyDescent="0.3">
      <c r="A108" s="31"/>
      <c r="B108" s="40" t="s">
        <v>151</v>
      </c>
      <c r="C108" s="123">
        <v>992</v>
      </c>
      <c r="D108" s="35" t="s">
        <v>211</v>
      </c>
      <c r="E108" s="35" t="s">
        <v>213</v>
      </c>
      <c r="F108" s="123" t="s">
        <v>152</v>
      </c>
      <c r="G108" s="123"/>
      <c r="H108" s="85">
        <f>H109</f>
        <v>2950.6</v>
      </c>
      <c r="I108" s="85">
        <f>I109</f>
        <v>2340.3000000000002</v>
      </c>
      <c r="J108" s="84">
        <f>J109</f>
        <v>79.316071307530677</v>
      </c>
    </row>
    <row r="109" spans="1:10" ht="175.5" customHeight="1" x14ac:dyDescent="0.3">
      <c r="A109" s="31"/>
      <c r="B109" s="40" t="s">
        <v>153</v>
      </c>
      <c r="C109" s="123">
        <v>992</v>
      </c>
      <c r="D109" s="35" t="s">
        <v>211</v>
      </c>
      <c r="E109" s="35" t="s">
        <v>213</v>
      </c>
      <c r="F109" s="123" t="s">
        <v>154</v>
      </c>
      <c r="G109" s="123"/>
      <c r="H109" s="85">
        <f>H110</f>
        <v>2950.6</v>
      </c>
      <c r="I109" s="85">
        <f t="shared" ref="I109" si="12">I110</f>
        <v>2340.3000000000002</v>
      </c>
      <c r="J109" s="85">
        <f>J110</f>
        <v>79.316071307530677</v>
      </c>
    </row>
    <row r="110" spans="1:10" ht="162" customHeight="1" x14ac:dyDescent="0.3">
      <c r="A110" s="31"/>
      <c r="B110" s="40" t="s">
        <v>155</v>
      </c>
      <c r="C110" s="123">
        <v>992</v>
      </c>
      <c r="D110" s="35" t="s">
        <v>211</v>
      </c>
      <c r="E110" s="35" t="s">
        <v>213</v>
      </c>
      <c r="F110" s="123" t="s">
        <v>156</v>
      </c>
      <c r="G110" s="123"/>
      <c r="H110" s="85">
        <f>H111+H113</f>
        <v>2950.6</v>
      </c>
      <c r="I110" s="85">
        <f>I111+I113</f>
        <v>2340.3000000000002</v>
      </c>
      <c r="J110" s="84">
        <f>I110/H110*100</f>
        <v>79.316071307530677</v>
      </c>
    </row>
    <row r="111" spans="1:10" ht="93.75" hidden="1" x14ac:dyDescent="0.3">
      <c r="A111" s="31"/>
      <c r="B111" s="40" t="s">
        <v>158</v>
      </c>
      <c r="C111" s="123">
        <v>992</v>
      </c>
      <c r="D111" s="35" t="s">
        <v>211</v>
      </c>
      <c r="E111" s="35" t="s">
        <v>213</v>
      </c>
      <c r="F111" s="123" t="s">
        <v>157</v>
      </c>
      <c r="G111" s="41"/>
      <c r="H111" s="85"/>
      <c r="I111" s="85"/>
      <c r="J111" s="84" t="e">
        <f>J112</f>
        <v>#DIV/0!</v>
      </c>
    </row>
    <row r="112" spans="1:10" ht="75" hidden="1" x14ac:dyDescent="0.3">
      <c r="A112" s="31"/>
      <c r="B112" s="40" t="s">
        <v>150</v>
      </c>
      <c r="C112" s="123">
        <v>992</v>
      </c>
      <c r="D112" s="35" t="s">
        <v>211</v>
      </c>
      <c r="E112" s="35" t="s">
        <v>213</v>
      </c>
      <c r="F112" s="123" t="s">
        <v>157</v>
      </c>
      <c r="G112" s="123">
        <v>200</v>
      </c>
      <c r="H112" s="85"/>
      <c r="I112" s="84"/>
      <c r="J112" s="84" t="e">
        <f>I112/H112*100</f>
        <v>#DIV/0!</v>
      </c>
    </row>
    <row r="113" spans="1:10" ht="93.75" x14ac:dyDescent="0.3">
      <c r="A113" s="31"/>
      <c r="B113" s="40" t="s">
        <v>158</v>
      </c>
      <c r="C113" s="123">
        <v>992</v>
      </c>
      <c r="D113" s="35" t="s">
        <v>211</v>
      </c>
      <c r="E113" s="35" t="s">
        <v>213</v>
      </c>
      <c r="F113" s="123" t="s">
        <v>226</v>
      </c>
      <c r="G113" s="41"/>
      <c r="H113" s="85">
        <f>H114</f>
        <v>2950.6</v>
      </c>
      <c r="I113" s="85">
        <f t="shared" ref="I113" si="13">I114</f>
        <v>2340.3000000000002</v>
      </c>
      <c r="J113" s="85">
        <f>J114</f>
        <v>79.316071307530677</v>
      </c>
    </row>
    <row r="114" spans="1:10" ht="56.25" customHeight="1" x14ac:dyDescent="0.3">
      <c r="A114" s="31"/>
      <c r="B114" s="40" t="s">
        <v>150</v>
      </c>
      <c r="C114" s="123">
        <v>992</v>
      </c>
      <c r="D114" s="35" t="s">
        <v>211</v>
      </c>
      <c r="E114" s="39"/>
      <c r="F114" s="123" t="s">
        <v>226</v>
      </c>
      <c r="G114" s="123">
        <v>200</v>
      </c>
      <c r="H114" s="85">
        <v>2950.6</v>
      </c>
      <c r="I114" s="84">
        <v>2340.3000000000002</v>
      </c>
      <c r="J114" s="84">
        <f>I114/H114*100</f>
        <v>79.316071307530677</v>
      </c>
    </row>
    <row r="115" spans="1:10" ht="39" customHeight="1" x14ac:dyDescent="0.3">
      <c r="A115" s="31"/>
      <c r="B115" s="40" t="s">
        <v>159</v>
      </c>
      <c r="C115" s="123">
        <v>992</v>
      </c>
      <c r="D115" s="35" t="s">
        <v>211</v>
      </c>
      <c r="E115" s="35">
        <v>12</v>
      </c>
      <c r="F115" s="41"/>
      <c r="G115" s="41"/>
      <c r="H115" s="85">
        <f t="shared" ref="H115:I119" si="14">H116</f>
        <v>5</v>
      </c>
      <c r="I115" s="85">
        <f t="shared" si="14"/>
        <v>5</v>
      </c>
      <c r="J115" s="122" t="s">
        <v>145</v>
      </c>
    </row>
    <row r="116" spans="1:10" ht="122.25" customHeight="1" x14ac:dyDescent="0.3">
      <c r="A116" s="31"/>
      <c r="B116" s="40" t="s">
        <v>160</v>
      </c>
      <c r="C116" s="123">
        <v>992</v>
      </c>
      <c r="D116" s="35" t="s">
        <v>211</v>
      </c>
      <c r="E116" s="35">
        <v>12</v>
      </c>
      <c r="F116" s="123" t="s">
        <v>161</v>
      </c>
      <c r="G116" s="41"/>
      <c r="H116" s="85">
        <f t="shared" si="14"/>
        <v>5</v>
      </c>
      <c r="I116" s="84">
        <f t="shared" si="14"/>
        <v>5</v>
      </c>
      <c r="J116" s="122">
        <v>100</v>
      </c>
    </row>
    <row r="117" spans="1:10" ht="119.25" customHeight="1" x14ac:dyDescent="0.3">
      <c r="A117" s="31"/>
      <c r="B117" s="40" t="s">
        <v>162</v>
      </c>
      <c r="C117" s="123">
        <v>992</v>
      </c>
      <c r="D117" s="35" t="s">
        <v>211</v>
      </c>
      <c r="E117" s="35">
        <v>12</v>
      </c>
      <c r="F117" s="123" t="s">
        <v>163</v>
      </c>
      <c r="G117" s="41"/>
      <c r="H117" s="85">
        <f t="shared" si="14"/>
        <v>5</v>
      </c>
      <c r="I117" s="84">
        <f t="shared" si="14"/>
        <v>5</v>
      </c>
      <c r="J117" s="122">
        <v>100</v>
      </c>
    </row>
    <row r="118" spans="1:10" ht="93.75" x14ac:dyDescent="0.3">
      <c r="A118" s="31"/>
      <c r="B118" s="40" t="s">
        <v>164</v>
      </c>
      <c r="C118" s="123">
        <v>992</v>
      </c>
      <c r="D118" s="35" t="s">
        <v>211</v>
      </c>
      <c r="E118" s="35">
        <v>12</v>
      </c>
      <c r="F118" s="38" t="s">
        <v>165</v>
      </c>
      <c r="G118" s="41"/>
      <c r="H118" s="85">
        <f t="shared" si="14"/>
        <v>5</v>
      </c>
      <c r="I118" s="84">
        <f t="shared" si="14"/>
        <v>5</v>
      </c>
      <c r="J118" s="122">
        <v>100</v>
      </c>
    </row>
    <row r="119" spans="1:10" ht="75" x14ac:dyDescent="0.3">
      <c r="A119" s="31"/>
      <c r="B119" s="40" t="s">
        <v>166</v>
      </c>
      <c r="C119" s="123">
        <v>992</v>
      </c>
      <c r="D119" s="35" t="s">
        <v>211</v>
      </c>
      <c r="E119" s="35">
        <v>12</v>
      </c>
      <c r="F119" s="123" t="s">
        <v>167</v>
      </c>
      <c r="G119" s="41"/>
      <c r="H119" s="85">
        <f t="shared" si="14"/>
        <v>5</v>
      </c>
      <c r="I119" s="84">
        <f t="shared" si="14"/>
        <v>5</v>
      </c>
      <c r="J119" s="122">
        <v>100</v>
      </c>
    </row>
    <row r="120" spans="1:10" ht="75" x14ac:dyDescent="0.3">
      <c r="A120" s="31"/>
      <c r="B120" s="40" t="s">
        <v>150</v>
      </c>
      <c r="C120" s="123">
        <v>992</v>
      </c>
      <c r="D120" s="35" t="s">
        <v>211</v>
      </c>
      <c r="E120" s="35">
        <v>12</v>
      </c>
      <c r="F120" s="123" t="s">
        <v>167</v>
      </c>
      <c r="G120" s="123">
        <v>200</v>
      </c>
      <c r="H120" s="85">
        <v>5</v>
      </c>
      <c r="I120" s="84">
        <v>5</v>
      </c>
      <c r="J120" s="122">
        <v>100</v>
      </c>
    </row>
    <row r="121" spans="1:10" ht="37.5" x14ac:dyDescent="0.3">
      <c r="A121" s="31"/>
      <c r="B121" s="40" t="s">
        <v>168</v>
      </c>
      <c r="C121" s="123">
        <v>992</v>
      </c>
      <c r="D121" s="35" t="s">
        <v>227</v>
      </c>
      <c r="E121" s="35"/>
      <c r="F121" s="123"/>
      <c r="G121" s="123"/>
      <c r="H121" s="85">
        <f>H122+H126+H136</f>
        <v>1305</v>
      </c>
      <c r="I121" s="85">
        <f>I122+I126+I136</f>
        <v>1147.6000000000001</v>
      </c>
      <c r="J121" s="122">
        <f>84.7</f>
        <v>84.7</v>
      </c>
    </row>
    <row r="122" spans="1:10" ht="18.75" x14ac:dyDescent="0.3">
      <c r="A122" s="31"/>
      <c r="B122" s="78" t="s">
        <v>130</v>
      </c>
      <c r="C122" s="123">
        <v>992</v>
      </c>
      <c r="D122" s="35" t="s">
        <v>227</v>
      </c>
      <c r="E122" s="35" t="s">
        <v>208</v>
      </c>
      <c r="F122" s="123" t="s">
        <v>131</v>
      </c>
      <c r="G122" s="123"/>
      <c r="H122" s="85">
        <v>2</v>
      </c>
      <c r="I122" s="84">
        <v>2</v>
      </c>
      <c r="J122" s="122">
        <v>100</v>
      </c>
    </row>
    <row r="123" spans="1:10" ht="18.75" x14ac:dyDescent="0.3">
      <c r="A123" s="31"/>
      <c r="B123" s="44" t="s">
        <v>169</v>
      </c>
      <c r="C123" s="123">
        <v>992</v>
      </c>
      <c r="D123" s="35" t="s">
        <v>227</v>
      </c>
      <c r="E123" s="35" t="s">
        <v>208</v>
      </c>
      <c r="F123" s="123" t="s">
        <v>133</v>
      </c>
      <c r="G123" s="123"/>
      <c r="H123" s="85">
        <v>2</v>
      </c>
      <c r="I123" s="84">
        <v>2</v>
      </c>
      <c r="J123" s="122">
        <v>100</v>
      </c>
    </row>
    <row r="124" spans="1:10" ht="409.5" x14ac:dyDescent="0.3">
      <c r="A124" s="31"/>
      <c r="B124" s="44" t="s">
        <v>170</v>
      </c>
      <c r="C124" s="123">
        <v>992</v>
      </c>
      <c r="D124" s="35" t="s">
        <v>227</v>
      </c>
      <c r="E124" s="35" t="s">
        <v>208</v>
      </c>
      <c r="F124" s="123" t="s">
        <v>171</v>
      </c>
      <c r="G124" s="123"/>
      <c r="H124" s="85">
        <v>2</v>
      </c>
      <c r="I124" s="84">
        <v>2</v>
      </c>
      <c r="J124" s="122">
        <v>100</v>
      </c>
    </row>
    <row r="125" spans="1:10" ht="75" x14ac:dyDescent="0.3">
      <c r="A125" s="31"/>
      <c r="B125" s="40" t="s">
        <v>172</v>
      </c>
      <c r="C125" s="123">
        <v>992</v>
      </c>
      <c r="D125" s="35" t="s">
        <v>227</v>
      </c>
      <c r="E125" s="35" t="s">
        <v>208</v>
      </c>
      <c r="F125" s="123" t="s">
        <v>171</v>
      </c>
      <c r="G125" s="123">
        <v>200</v>
      </c>
      <c r="H125" s="85">
        <v>2</v>
      </c>
      <c r="I125" s="84">
        <v>2</v>
      </c>
      <c r="J125" s="122">
        <v>100</v>
      </c>
    </row>
    <row r="126" spans="1:10" s="180" customFormat="1" ht="18.75" x14ac:dyDescent="0.3">
      <c r="A126" s="31"/>
      <c r="B126" s="47" t="s">
        <v>173</v>
      </c>
      <c r="C126" s="175">
        <v>992</v>
      </c>
      <c r="D126" s="35" t="s">
        <v>227</v>
      </c>
      <c r="E126" s="35" t="s">
        <v>210</v>
      </c>
      <c r="F126" s="175"/>
      <c r="G126" s="175"/>
      <c r="H126" s="85">
        <f>H127+H132</f>
        <v>87.4</v>
      </c>
      <c r="I126" s="85">
        <f>I127+I132</f>
        <v>87.4</v>
      </c>
      <c r="J126" s="88">
        <f>I126/H126*100</f>
        <v>100</v>
      </c>
    </row>
    <row r="127" spans="1:10" s="180" customFormat="1" ht="18.75" x14ac:dyDescent="0.3">
      <c r="A127" s="31"/>
      <c r="B127" s="47" t="s">
        <v>228</v>
      </c>
      <c r="C127" s="175">
        <v>992</v>
      </c>
      <c r="D127" s="35" t="s">
        <v>227</v>
      </c>
      <c r="E127" s="35" t="s">
        <v>210</v>
      </c>
      <c r="F127" s="38" t="s">
        <v>231</v>
      </c>
      <c r="G127" s="175"/>
      <c r="H127" s="85">
        <f t="shared" ref="H127:I128" si="15">H128</f>
        <v>87.4</v>
      </c>
      <c r="I127" s="85">
        <f t="shared" si="15"/>
        <v>87.4</v>
      </c>
      <c r="J127" s="174">
        <f t="shared" ref="J127:J130" si="16">I127/H127*100</f>
        <v>100</v>
      </c>
    </row>
    <row r="128" spans="1:10" s="180" customFormat="1" ht="24" customHeight="1" x14ac:dyDescent="0.3">
      <c r="A128" s="31"/>
      <c r="B128" s="79" t="s">
        <v>229</v>
      </c>
      <c r="C128" s="175">
        <v>992</v>
      </c>
      <c r="D128" s="35" t="s">
        <v>227</v>
      </c>
      <c r="E128" s="35" t="s">
        <v>210</v>
      </c>
      <c r="F128" s="20" t="s">
        <v>232</v>
      </c>
      <c r="G128" s="175"/>
      <c r="H128" s="85">
        <f t="shared" si="15"/>
        <v>87.4</v>
      </c>
      <c r="I128" s="85">
        <f t="shared" si="15"/>
        <v>87.4</v>
      </c>
      <c r="J128" s="174">
        <f t="shared" si="16"/>
        <v>100</v>
      </c>
    </row>
    <row r="129" spans="1:10" s="180" customFormat="1" ht="35.25" customHeight="1" x14ac:dyDescent="0.3">
      <c r="A129" s="31"/>
      <c r="B129" s="79" t="s">
        <v>230</v>
      </c>
      <c r="C129" s="175">
        <v>992</v>
      </c>
      <c r="D129" s="35" t="s">
        <v>227</v>
      </c>
      <c r="E129" s="35" t="s">
        <v>210</v>
      </c>
      <c r="F129" s="20" t="s">
        <v>233</v>
      </c>
      <c r="G129" s="175"/>
      <c r="H129" s="85">
        <f>H130+H131</f>
        <v>87.4</v>
      </c>
      <c r="I129" s="85">
        <f>I130+I131</f>
        <v>87.4</v>
      </c>
      <c r="J129" s="174">
        <f t="shared" si="16"/>
        <v>100</v>
      </c>
    </row>
    <row r="130" spans="1:10" s="180" customFormat="1" ht="112.5" hidden="1" x14ac:dyDescent="0.3">
      <c r="A130" s="31"/>
      <c r="B130" s="43" t="s">
        <v>174</v>
      </c>
      <c r="C130" s="175">
        <v>992</v>
      </c>
      <c r="D130" s="35" t="s">
        <v>227</v>
      </c>
      <c r="E130" s="35" t="s">
        <v>210</v>
      </c>
      <c r="F130" s="20" t="s">
        <v>233</v>
      </c>
      <c r="G130" s="175">
        <v>400</v>
      </c>
      <c r="H130" s="85"/>
      <c r="I130" s="84"/>
      <c r="J130" s="174" t="e">
        <f t="shared" si="16"/>
        <v>#DIV/0!</v>
      </c>
    </row>
    <row r="131" spans="1:10" s="188" customFormat="1" ht="75" x14ac:dyDescent="0.3">
      <c r="A131" s="181"/>
      <c r="B131" s="182" t="s">
        <v>172</v>
      </c>
      <c r="C131" s="183">
        <v>992</v>
      </c>
      <c r="D131" s="184" t="s">
        <v>227</v>
      </c>
      <c r="E131" s="184" t="s">
        <v>210</v>
      </c>
      <c r="F131" s="185" t="s">
        <v>233</v>
      </c>
      <c r="G131" s="183">
        <v>200</v>
      </c>
      <c r="H131" s="170">
        <v>87.4</v>
      </c>
      <c r="I131" s="186">
        <v>87.4</v>
      </c>
      <c r="J131" s="187">
        <f>I131/H131*100</f>
        <v>100</v>
      </c>
    </row>
    <row r="132" spans="1:10" ht="169.5" hidden="1" customHeight="1" x14ac:dyDescent="0.3">
      <c r="A132" s="31"/>
      <c r="B132" s="91" t="s">
        <v>228</v>
      </c>
      <c r="C132" s="20">
        <v>992</v>
      </c>
      <c r="D132" s="21" t="s">
        <v>227</v>
      </c>
      <c r="E132" s="21" t="s">
        <v>210</v>
      </c>
      <c r="F132" s="20" t="s">
        <v>310</v>
      </c>
      <c r="G132" s="21"/>
      <c r="H132" s="85">
        <f t="shared" ref="H132:I134" si="17">H133</f>
        <v>0</v>
      </c>
      <c r="I132" s="85">
        <f t="shared" si="17"/>
        <v>0</v>
      </c>
      <c r="J132" s="122" t="e">
        <f t="shared" ref="J132:J134" si="18">I132/H132*100</f>
        <v>#DIV/0!</v>
      </c>
    </row>
    <row r="133" spans="1:10" ht="56.25" hidden="1" x14ac:dyDescent="0.3">
      <c r="A133" s="31"/>
      <c r="B133" s="92" t="s">
        <v>307</v>
      </c>
      <c r="C133" s="20">
        <v>992</v>
      </c>
      <c r="D133" s="21" t="s">
        <v>227</v>
      </c>
      <c r="E133" s="21" t="s">
        <v>210</v>
      </c>
      <c r="F133" s="20" t="s">
        <v>311</v>
      </c>
      <c r="G133" s="21"/>
      <c r="H133" s="85">
        <f t="shared" si="17"/>
        <v>0</v>
      </c>
      <c r="I133" s="85">
        <f t="shared" si="17"/>
        <v>0</v>
      </c>
      <c r="J133" s="122" t="e">
        <f t="shared" si="18"/>
        <v>#DIV/0!</v>
      </c>
    </row>
    <row r="134" spans="1:10" ht="37.5" hidden="1" x14ac:dyDescent="0.3">
      <c r="A134" s="31"/>
      <c r="B134" s="92" t="s">
        <v>308</v>
      </c>
      <c r="C134" s="20">
        <v>992</v>
      </c>
      <c r="D134" s="21" t="s">
        <v>227</v>
      </c>
      <c r="E134" s="21" t="s">
        <v>210</v>
      </c>
      <c r="F134" s="20" t="s">
        <v>312</v>
      </c>
      <c r="G134" s="21"/>
      <c r="H134" s="85">
        <f t="shared" si="17"/>
        <v>0</v>
      </c>
      <c r="I134" s="85">
        <f t="shared" si="17"/>
        <v>0</v>
      </c>
      <c r="J134" s="122" t="e">
        <f t="shared" si="18"/>
        <v>#DIV/0!</v>
      </c>
    </row>
    <row r="135" spans="1:10" ht="75" hidden="1" x14ac:dyDescent="0.3">
      <c r="A135" s="31"/>
      <c r="B135" s="92" t="s">
        <v>309</v>
      </c>
      <c r="C135" s="20">
        <v>992</v>
      </c>
      <c r="D135" s="21" t="s">
        <v>227</v>
      </c>
      <c r="E135" s="21" t="s">
        <v>210</v>
      </c>
      <c r="F135" s="20" t="s">
        <v>312</v>
      </c>
      <c r="G135" s="21">
        <v>200</v>
      </c>
      <c r="H135" s="85"/>
      <c r="I135" s="84"/>
      <c r="J135" s="122" t="e">
        <f>I135/H135*100</f>
        <v>#DIV/0!</v>
      </c>
    </row>
    <row r="136" spans="1:10" ht="18.75" x14ac:dyDescent="0.3">
      <c r="A136" s="31"/>
      <c r="B136" s="46" t="s">
        <v>175</v>
      </c>
      <c r="C136" s="123">
        <v>992</v>
      </c>
      <c r="D136" s="35" t="s">
        <v>227</v>
      </c>
      <c r="E136" s="35" t="s">
        <v>212</v>
      </c>
      <c r="F136" s="123"/>
      <c r="G136" s="123"/>
      <c r="H136" s="85">
        <f>H137+H148</f>
        <v>1215.5999999999999</v>
      </c>
      <c r="I136" s="85">
        <f>I137+I148</f>
        <v>1058.2</v>
      </c>
      <c r="J136" s="84">
        <f t="shared" ref="J136:J141" si="19">I136/H136*100</f>
        <v>87.051661730832521</v>
      </c>
    </row>
    <row r="137" spans="1:10" ht="108" customHeight="1" x14ac:dyDescent="0.3">
      <c r="A137" s="31"/>
      <c r="B137" s="40" t="s">
        <v>176</v>
      </c>
      <c r="C137" s="123">
        <v>992</v>
      </c>
      <c r="D137" s="35" t="s">
        <v>227</v>
      </c>
      <c r="E137" s="35" t="s">
        <v>212</v>
      </c>
      <c r="F137" s="123" t="s">
        <v>177</v>
      </c>
      <c r="G137" s="123"/>
      <c r="H137" s="85">
        <f t="shared" ref="H137:I139" si="20">H138</f>
        <v>1077.5</v>
      </c>
      <c r="I137" s="85">
        <f t="shared" si="20"/>
        <v>1058.2</v>
      </c>
      <c r="J137" s="84">
        <f t="shared" si="19"/>
        <v>98.208816705336432</v>
      </c>
    </row>
    <row r="138" spans="1:10" ht="93.75" x14ac:dyDescent="0.3">
      <c r="A138" s="31"/>
      <c r="B138" s="40" t="s">
        <v>178</v>
      </c>
      <c r="C138" s="123">
        <v>992</v>
      </c>
      <c r="D138" s="35" t="s">
        <v>227</v>
      </c>
      <c r="E138" s="35" t="s">
        <v>212</v>
      </c>
      <c r="F138" s="123" t="s">
        <v>179</v>
      </c>
      <c r="G138" s="123"/>
      <c r="H138" s="85">
        <f t="shared" si="20"/>
        <v>1077.5</v>
      </c>
      <c r="I138" s="85">
        <f t="shared" si="20"/>
        <v>1058.2</v>
      </c>
      <c r="J138" s="84">
        <f t="shared" si="19"/>
        <v>98.208816705336432</v>
      </c>
    </row>
    <row r="139" spans="1:10" ht="69" customHeight="1" x14ac:dyDescent="0.3">
      <c r="A139" s="31"/>
      <c r="B139" s="40" t="s">
        <v>180</v>
      </c>
      <c r="C139" s="123">
        <v>992</v>
      </c>
      <c r="D139" s="35" t="s">
        <v>227</v>
      </c>
      <c r="E139" s="35" t="s">
        <v>212</v>
      </c>
      <c r="F139" s="123" t="s">
        <v>181</v>
      </c>
      <c r="G139" s="123"/>
      <c r="H139" s="85">
        <f t="shared" si="20"/>
        <v>1077.5</v>
      </c>
      <c r="I139" s="85">
        <f t="shared" si="20"/>
        <v>1058.2</v>
      </c>
      <c r="J139" s="84">
        <f t="shared" si="19"/>
        <v>98.208816705336432</v>
      </c>
    </row>
    <row r="140" spans="1:10" ht="18.75" x14ac:dyDescent="0.3">
      <c r="A140" s="31"/>
      <c r="B140" s="47" t="s">
        <v>172</v>
      </c>
      <c r="C140" s="123">
        <v>992</v>
      </c>
      <c r="D140" s="35" t="s">
        <v>227</v>
      </c>
      <c r="E140" s="35" t="s">
        <v>212</v>
      </c>
      <c r="F140" s="123" t="s">
        <v>181</v>
      </c>
      <c r="G140" s="123">
        <v>200</v>
      </c>
      <c r="H140" s="85">
        <f>H141+H143+H145</f>
        <v>1077.5</v>
      </c>
      <c r="I140" s="85">
        <f>I141+I143+I145</f>
        <v>1058.2</v>
      </c>
      <c r="J140" s="84">
        <f t="shared" si="19"/>
        <v>98.208816705336432</v>
      </c>
    </row>
    <row r="141" spans="1:10" ht="18.75" x14ac:dyDescent="0.3">
      <c r="A141" s="31"/>
      <c r="B141" s="47" t="s">
        <v>182</v>
      </c>
      <c r="C141" s="123">
        <v>992</v>
      </c>
      <c r="D141" s="35" t="s">
        <v>227</v>
      </c>
      <c r="E141" s="35" t="s">
        <v>212</v>
      </c>
      <c r="F141" s="123" t="s">
        <v>183</v>
      </c>
      <c r="G141" s="123"/>
      <c r="H141" s="85">
        <v>76.599999999999994</v>
      </c>
      <c r="I141" s="85">
        <v>76.599999999999994</v>
      </c>
      <c r="J141" s="84">
        <f t="shared" si="19"/>
        <v>100</v>
      </c>
    </row>
    <row r="142" spans="1:10" ht="75" x14ac:dyDescent="0.3">
      <c r="A142" s="31"/>
      <c r="B142" s="40" t="s">
        <v>172</v>
      </c>
      <c r="C142" s="123">
        <v>992</v>
      </c>
      <c r="D142" s="35" t="s">
        <v>227</v>
      </c>
      <c r="E142" s="35" t="s">
        <v>212</v>
      </c>
      <c r="F142" s="123" t="s">
        <v>183</v>
      </c>
      <c r="G142" s="123">
        <v>200</v>
      </c>
      <c r="H142" s="85">
        <v>76.599999999999994</v>
      </c>
      <c r="I142" s="84">
        <v>76.599999999999994</v>
      </c>
      <c r="J142" s="84">
        <f>I142/H142*100</f>
        <v>100</v>
      </c>
    </row>
    <row r="143" spans="1:10" ht="75" x14ac:dyDescent="0.3">
      <c r="A143" s="31"/>
      <c r="B143" s="40" t="s">
        <v>184</v>
      </c>
      <c r="C143" s="123">
        <v>992</v>
      </c>
      <c r="D143" s="35" t="s">
        <v>227</v>
      </c>
      <c r="E143" s="35" t="s">
        <v>212</v>
      </c>
      <c r="F143" s="123" t="s">
        <v>185</v>
      </c>
      <c r="G143" s="123"/>
      <c r="H143" s="85">
        <f>H144</f>
        <v>13</v>
      </c>
      <c r="I143" s="85">
        <f>I144</f>
        <v>13</v>
      </c>
      <c r="J143" s="84">
        <f t="shared" ref="J143:J156" si="21">I143/H143*100</f>
        <v>100</v>
      </c>
    </row>
    <row r="144" spans="1:10" ht="54.75" customHeight="1" x14ac:dyDescent="0.3">
      <c r="A144" s="31"/>
      <c r="B144" s="40" t="s">
        <v>172</v>
      </c>
      <c r="C144" s="123">
        <v>992</v>
      </c>
      <c r="D144" s="35" t="s">
        <v>227</v>
      </c>
      <c r="E144" s="35" t="s">
        <v>212</v>
      </c>
      <c r="F144" s="123" t="s">
        <v>185</v>
      </c>
      <c r="G144" s="123">
        <v>200</v>
      </c>
      <c r="H144" s="85">
        <v>13</v>
      </c>
      <c r="I144" s="84">
        <v>13</v>
      </c>
      <c r="J144" s="84">
        <f t="shared" si="21"/>
        <v>100</v>
      </c>
    </row>
    <row r="145" spans="1:10" ht="37.5" x14ac:dyDescent="0.3">
      <c r="A145" s="31"/>
      <c r="B145" s="40" t="s">
        <v>186</v>
      </c>
      <c r="C145" s="123">
        <v>992</v>
      </c>
      <c r="D145" s="35" t="s">
        <v>227</v>
      </c>
      <c r="E145" s="35" t="s">
        <v>212</v>
      </c>
      <c r="F145" s="123" t="s">
        <v>187</v>
      </c>
      <c r="G145" s="123"/>
      <c r="H145" s="85">
        <f>H146+H147</f>
        <v>987.9</v>
      </c>
      <c r="I145" s="85">
        <f>I146+I147</f>
        <v>968.6</v>
      </c>
      <c r="J145" s="84">
        <f t="shared" si="21"/>
        <v>98.04636096770929</v>
      </c>
    </row>
    <row r="146" spans="1:10" ht="57.75" customHeight="1" x14ac:dyDescent="0.3">
      <c r="A146" s="31"/>
      <c r="B146" s="40" t="s">
        <v>172</v>
      </c>
      <c r="C146" s="123">
        <v>992</v>
      </c>
      <c r="D146" s="35" t="s">
        <v>227</v>
      </c>
      <c r="E146" s="35" t="s">
        <v>212</v>
      </c>
      <c r="F146" s="123" t="s">
        <v>187</v>
      </c>
      <c r="G146" s="123">
        <v>200</v>
      </c>
      <c r="H146" s="85">
        <v>752.9</v>
      </c>
      <c r="I146" s="84">
        <v>733.6</v>
      </c>
      <c r="J146" s="84">
        <f t="shared" si="21"/>
        <v>97.436578562890162</v>
      </c>
    </row>
    <row r="147" spans="1:10" ht="57.75" customHeight="1" x14ac:dyDescent="0.3">
      <c r="A147" s="31"/>
      <c r="B147" s="149" t="s">
        <v>88</v>
      </c>
      <c r="C147" s="150">
        <v>992</v>
      </c>
      <c r="D147" s="151" t="s">
        <v>227</v>
      </c>
      <c r="E147" s="151" t="s">
        <v>212</v>
      </c>
      <c r="F147" s="138" t="s">
        <v>187</v>
      </c>
      <c r="G147" s="151">
        <v>800</v>
      </c>
      <c r="H147" s="148">
        <v>235</v>
      </c>
      <c r="I147" s="84">
        <v>235</v>
      </c>
      <c r="J147" s="84">
        <f t="shared" si="21"/>
        <v>100</v>
      </c>
    </row>
    <row r="148" spans="1:10" ht="94.5" customHeight="1" x14ac:dyDescent="0.3">
      <c r="A148" s="31"/>
      <c r="B148" s="91" t="s">
        <v>313</v>
      </c>
      <c r="C148" s="20">
        <v>992</v>
      </c>
      <c r="D148" s="21" t="s">
        <v>227</v>
      </c>
      <c r="E148" s="21" t="s">
        <v>212</v>
      </c>
      <c r="F148" s="20" t="s">
        <v>316</v>
      </c>
      <c r="G148" s="21"/>
      <c r="H148" s="85">
        <f>H149</f>
        <v>138.1</v>
      </c>
      <c r="I148" s="85">
        <f>I149</f>
        <v>0</v>
      </c>
      <c r="J148" s="84">
        <f t="shared" si="21"/>
        <v>0</v>
      </c>
    </row>
    <row r="149" spans="1:10" ht="155.25" customHeight="1" x14ac:dyDescent="0.3">
      <c r="A149" s="31"/>
      <c r="B149" s="91" t="s">
        <v>314</v>
      </c>
      <c r="C149" s="20">
        <v>992</v>
      </c>
      <c r="D149" s="21" t="s">
        <v>227</v>
      </c>
      <c r="E149" s="21" t="s">
        <v>212</v>
      </c>
      <c r="F149" s="93" t="s">
        <v>317</v>
      </c>
      <c r="G149" s="21"/>
      <c r="H149" s="85">
        <f>H150</f>
        <v>138.1</v>
      </c>
      <c r="I149" s="85">
        <f>I150</f>
        <v>0</v>
      </c>
      <c r="J149" s="84">
        <f t="shared" si="21"/>
        <v>0</v>
      </c>
    </row>
    <row r="150" spans="1:10" ht="93.75" x14ac:dyDescent="0.3">
      <c r="A150" s="31"/>
      <c r="B150" s="91" t="s">
        <v>315</v>
      </c>
      <c r="C150" s="20">
        <v>992</v>
      </c>
      <c r="D150" s="21" t="s">
        <v>227</v>
      </c>
      <c r="E150" s="21" t="s">
        <v>212</v>
      </c>
      <c r="F150" s="20" t="s">
        <v>318</v>
      </c>
      <c r="G150" s="21"/>
      <c r="H150" s="85">
        <f>H151</f>
        <v>138.1</v>
      </c>
      <c r="I150" s="85">
        <v>0</v>
      </c>
      <c r="J150" s="84">
        <f t="shared" si="21"/>
        <v>0</v>
      </c>
    </row>
    <row r="151" spans="1:10" ht="75" x14ac:dyDescent="0.3">
      <c r="A151" s="31"/>
      <c r="B151" s="92" t="s">
        <v>309</v>
      </c>
      <c r="C151" s="20">
        <v>992</v>
      </c>
      <c r="D151" s="21" t="s">
        <v>227</v>
      </c>
      <c r="E151" s="21" t="s">
        <v>212</v>
      </c>
      <c r="F151" s="20" t="s">
        <v>318</v>
      </c>
      <c r="G151" s="21">
        <v>200</v>
      </c>
      <c r="H151" s="85">
        <v>138.1</v>
      </c>
      <c r="I151" s="84">
        <v>0</v>
      </c>
      <c r="J151" s="84">
        <f>I151/H151*100</f>
        <v>0</v>
      </c>
    </row>
    <row r="152" spans="1:10" ht="18.75" x14ac:dyDescent="0.3">
      <c r="A152" s="31"/>
      <c r="B152" s="46" t="s">
        <v>188</v>
      </c>
      <c r="C152" s="123">
        <v>992</v>
      </c>
      <c r="D152" s="35" t="s">
        <v>223</v>
      </c>
      <c r="E152" s="39"/>
      <c r="F152" s="41"/>
      <c r="G152" s="41"/>
      <c r="H152" s="85">
        <f t="shared" ref="H152:I156" si="22">H153</f>
        <v>6</v>
      </c>
      <c r="I152" s="85">
        <f t="shared" si="22"/>
        <v>6</v>
      </c>
      <c r="J152" s="84">
        <f t="shared" si="21"/>
        <v>100</v>
      </c>
    </row>
    <row r="153" spans="1:10" ht="112.5" x14ac:dyDescent="0.3">
      <c r="A153" s="31"/>
      <c r="B153" s="40" t="s">
        <v>189</v>
      </c>
      <c r="C153" s="123">
        <v>992</v>
      </c>
      <c r="D153" s="35" t="s">
        <v>223</v>
      </c>
      <c r="E153" s="35" t="s">
        <v>223</v>
      </c>
      <c r="F153" s="123" t="s">
        <v>190</v>
      </c>
      <c r="G153" s="41"/>
      <c r="H153" s="85">
        <f t="shared" si="22"/>
        <v>6</v>
      </c>
      <c r="I153" s="84">
        <f t="shared" si="22"/>
        <v>6</v>
      </c>
      <c r="J153" s="84">
        <f t="shared" si="21"/>
        <v>100</v>
      </c>
    </row>
    <row r="154" spans="1:10" ht="75" x14ac:dyDescent="0.3">
      <c r="A154" s="31"/>
      <c r="B154" s="40" t="s">
        <v>191</v>
      </c>
      <c r="C154" s="123">
        <v>992</v>
      </c>
      <c r="D154" s="35" t="s">
        <v>223</v>
      </c>
      <c r="E154" s="35" t="s">
        <v>223</v>
      </c>
      <c r="F154" s="123" t="s">
        <v>192</v>
      </c>
      <c r="G154" s="41"/>
      <c r="H154" s="85">
        <f t="shared" si="22"/>
        <v>6</v>
      </c>
      <c r="I154" s="84">
        <f t="shared" si="22"/>
        <v>6</v>
      </c>
      <c r="J154" s="84">
        <f t="shared" si="21"/>
        <v>100</v>
      </c>
    </row>
    <row r="155" spans="1:10" ht="93.75" x14ac:dyDescent="0.3">
      <c r="A155" s="31"/>
      <c r="B155" s="40" t="s">
        <v>193</v>
      </c>
      <c r="C155" s="123">
        <v>992</v>
      </c>
      <c r="D155" s="35" t="s">
        <v>223</v>
      </c>
      <c r="E155" s="35" t="s">
        <v>223</v>
      </c>
      <c r="F155" s="38" t="s">
        <v>194</v>
      </c>
      <c r="G155" s="41"/>
      <c r="H155" s="85">
        <f t="shared" si="22"/>
        <v>6</v>
      </c>
      <c r="I155" s="84">
        <f t="shared" si="22"/>
        <v>6</v>
      </c>
      <c r="J155" s="84">
        <f t="shared" si="21"/>
        <v>100</v>
      </c>
    </row>
    <row r="156" spans="1:10" ht="56.25" x14ac:dyDescent="0.3">
      <c r="A156" s="31"/>
      <c r="B156" s="40" t="s">
        <v>195</v>
      </c>
      <c r="C156" s="123">
        <v>992</v>
      </c>
      <c r="D156" s="35" t="s">
        <v>223</v>
      </c>
      <c r="E156" s="35" t="s">
        <v>223</v>
      </c>
      <c r="F156" s="123" t="s">
        <v>196</v>
      </c>
      <c r="G156" s="41"/>
      <c r="H156" s="85">
        <f t="shared" si="22"/>
        <v>6</v>
      </c>
      <c r="I156" s="84">
        <f t="shared" si="22"/>
        <v>6</v>
      </c>
      <c r="J156" s="84">
        <f t="shared" si="21"/>
        <v>100</v>
      </c>
    </row>
    <row r="157" spans="1:10" ht="75" x14ac:dyDescent="0.3">
      <c r="A157" s="31"/>
      <c r="B157" s="40" t="s">
        <v>150</v>
      </c>
      <c r="C157" s="123">
        <v>992</v>
      </c>
      <c r="D157" s="35" t="s">
        <v>223</v>
      </c>
      <c r="E157" s="35" t="s">
        <v>223</v>
      </c>
      <c r="F157" s="123" t="s">
        <v>196</v>
      </c>
      <c r="G157" s="123">
        <v>200</v>
      </c>
      <c r="H157" s="85">
        <v>6</v>
      </c>
      <c r="I157" s="84">
        <v>6</v>
      </c>
      <c r="J157" s="84">
        <f t="shared" ref="J157" si="23">I157/H157*100</f>
        <v>100</v>
      </c>
    </row>
    <row r="158" spans="1:10" ht="18.75" x14ac:dyDescent="0.3">
      <c r="A158" s="31"/>
      <c r="B158" s="46" t="s">
        <v>197</v>
      </c>
      <c r="C158" s="123">
        <v>992</v>
      </c>
      <c r="D158" s="35" t="s">
        <v>224</v>
      </c>
      <c r="E158" s="35"/>
      <c r="F158" s="41"/>
      <c r="G158" s="41"/>
      <c r="H158" s="85">
        <f>H159</f>
        <v>6530</v>
      </c>
      <c r="I158" s="85">
        <f>I159</f>
        <v>6530</v>
      </c>
      <c r="J158" s="122">
        <v>100</v>
      </c>
    </row>
    <row r="159" spans="1:10" ht="93" customHeight="1" x14ac:dyDescent="0.3">
      <c r="A159" s="31"/>
      <c r="B159" s="40" t="s">
        <v>198</v>
      </c>
      <c r="C159" s="123">
        <v>992</v>
      </c>
      <c r="D159" s="35" t="s">
        <v>224</v>
      </c>
      <c r="E159" s="35" t="s">
        <v>208</v>
      </c>
      <c r="F159" s="123" t="s">
        <v>199</v>
      </c>
      <c r="G159" s="41"/>
      <c r="H159" s="85">
        <f>H160</f>
        <v>6530</v>
      </c>
      <c r="I159" s="85">
        <f>I160</f>
        <v>6530</v>
      </c>
      <c r="J159" s="122">
        <v>100</v>
      </c>
    </row>
    <row r="160" spans="1:10" ht="93.75" x14ac:dyDescent="0.3">
      <c r="A160" s="31"/>
      <c r="B160" s="40" t="s">
        <v>200</v>
      </c>
      <c r="C160" s="123">
        <v>992</v>
      </c>
      <c r="D160" s="35" t="s">
        <v>224</v>
      </c>
      <c r="E160" s="35" t="s">
        <v>208</v>
      </c>
      <c r="F160" s="123" t="s">
        <v>201</v>
      </c>
      <c r="G160" s="41"/>
      <c r="H160" s="85">
        <f>H161+H163</f>
        <v>6530</v>
      </c>
      <c r="I160" s="85">
        <f>I161+I163</f>
        <v>6530</v>
      </c>
      <c r="J160" s="122">
        <v>100</v>
      </c>
    </row>
    <row r="161" spans="1:10" ht="150" x14ac:dyDescent="0.3">
      <c r="A161" s="31"/>
      <c r="B161" s="40" t="s">
        <v>202</v>
      </c>
      <c r="C161" s="38">
        <v>992</v>
      </c>
      <c r="D161" s="35" t="s">
        <v>224</v>
      </c>
      <c r="E161" s="35" t="s">
        <v>208</v>
      </c>
      <c r="F161" s="123" t="s">
        <v>203</v>
      </c>
      <c r="G161" s="41"/>
      <c r="H161" s="85">
        <v>4979</v>
      </c>
      <c r="I161" s="85">
        <v>4979</v>
      </c>
      <c r="J161" s="122">
        <v>100</v>
      </c>
    </row>
    <row r="162" spans="1:10" ht="115.5" customHeight="1" x14ac:dyDescent="0.3">
      <c r="A162" s="31"/>
      <c r="B162" s="40" t="s">
        <v>204</v>
      </c>
      <c r="C162" s="38">
        <v>992</v>
      </c>
      <c r="D162" s="35" t="s">
        <v>224</v>
      </c>
      <c r="E162" s="35" t="s">
        <v>208</v>
      </c>
      <c r="F162" s="123" t="s">
        <v>205</v>
      </c>
      <c r="G162" s="38">
        <v>500</v>
      </c>
      <c r="H162" s="85">
        <f>4979</f>
        <v>4979</v>
      </c>
      <c r="I162" s="84">
        <v>4979</v>
      </c>
      <c r="J162" s="122">
        <v>100</v>
      </c>
    </row>
    <row r="163" spans="1:10" ht="168.75" x14ac:dyDescent="0.3">
      <c r="A163" s="31"/>
      <c r="B163" s="40" t="s">
        <v>206</v>
      </c>
      <c r="C163" s="38">
        <v>992</v>
      </c>
      <c r="D163" s="35" t="s">
        <v>224</v>
      </c>
      <c r="E163" s="35" t="s">
        <v>208</v>
      </c>
      <c r="F163" s="123" t="s">
        <v>207</v>
      </c>
      <c r="G163" s="41"/>
      <c r="H163" s="85">
        <f>H164</f>
        <v>1551</v>
      </c>
      <c r="I163" s="85">
        <f>I164</f>
        <v>1551</v>
      </c>
      <c r="J163" s="122">
        <v>100</v>
      </c>
    </row>
    <row r="164" spans="1:10" ht="37.5" x14ac:dyDescent="0.3">
      <c r="A164" s="31"/>
      <c r="B164" s="40" t="s">
        <v>66</v>
      </c>
      <c r="C164" s="38">
        <v>992</v>
      </c>
      <c r="D164" s="35" t="s">
        <v>224</v>
      </c>
      <c r="E164" s="35" t="s">
        <v>208</v>
      </c>
      <c r="F164" s="123" t="s">
        <v>207</v>
      </c>
      <c r="G164" s="38">
        <v>500</v>
      </c>
      <c r="H164" s="85">
        <v>1551</v>
      </c>
      <c r="I164" s="84">
        <v>1551</v>
      </c>
      <c r="J164" s="122">
        <v>100</v>
      </c>
    </row>
    <row r="165" spans="1:10" ht="37.5" x14ac:dyDescent="0.3">
      <c r="A165" s="31"/>
      <c r="B165" s="149" t="s">
        <v>327</v>
      </c>
      <c r="C165" s="150">
        <v>992</v>
      </c>
      <c r="D165" s="150">
        <v>11</v>
      </c>
      <c r="E165" s="150"/>
      <c r="F165" s="150"/>
      <c r="G165" s="150"/>
      <c r="H165" s="139">
        <v>23.5</v>
      </c>
      <c r="I165" s="137">
        <f t="shared" ref="I165:I170" si="24">I166</f>
        <v>23.5</v>
      </c>
      <c r="J165" s="136">
        <f t="shared" ref="J165:J170" si="25">I165/H165*100</f>
        <v>100</v>
      </c>
    </row>
    <row r="166" spans="1:10" ht="18.75" x14ac:dyDescent="0.3">
      <c r="A166" s="31"/>
      <c r="B166" s="149" t="s">
        <v>328</v>
      </c>
      <c r="C166" s="150">
        <v>992</v>
      </c>
      <c r="D166" s="150">
        <v>11</v>
      </c>
      <c r="E166" s="151" t="s">
        <v>210</v>
      </c>
      <c r="F166" s="150"/>
      <c r="G166" s="150"/>
      <c r="H166" s="139">
        <v>23.5</v>
      </c>
      <c r="I166" s="137">
        <f t="shared" si="24"/>
        <v>23.5</v>
      </c>
      <c r="J166" s="136">
        <f t="shared" si="25"/>
        <v>100</v>
      </c>
    </row>
    <row r="167" spans="1:10" ht="131.25" x14ac:dyDescent="0.3">
      <c r="A167" s="31"/>
      <c r="B167" s="152" t="s">
        <v>329</v>
      </c>
      <c r="C167" s="150">
        <v>992</v>
      </c>
      <c r="D167" s="150">
        <v>11</v>
      </c>
      <c r="E167" s="151" t="s">
        <v>210</v>
      </c>
      <c r="F167" s="138" t="s">
        <v>330</v>
      </c>
      <c r="G167" s="150"/>
      <c r="H167" s="139">
        <v>23.5</v>
      </c>
      <c r="I167" s="137">
        <f t="shared" si="24"/>
        <v>23.5</v>
      </c>
      <c r="J167" s="136">
        <f t="shared" si="25"/>
        <v>100</v>
      </c>
    </row>
    <row r="168" spans="1:10" ht="150" x14ac:dyDescent="0.3">
      <c r="A168" s="31"/>
      <c r="B168" s="152" t="s">
        <v>331</v>
      </c>
      <c r="C168" s="150">
        <v>992</v>
      </c>
      <c r="D168" s="150">
        <v>11</v>
      </c>
      <c r="E168" s="151" t="s">
        <v>210</v>
      </c>
      <c r="F168" s="138" t="s">
        <v>332</v>
      </c>
      <c r="G168" s="150"/>
      <c r="H168" s="139">
        <v>23.5</v>
      </c>
      <c r="I168" s="137">
        <f t="shared" si="24"/>
        <v>23.5</v>
      </c>
      <c r="J168" s="136">
        <f t="shared" si="25"/>
        <v>100</v>
      </c>
    </row>
    <row r="169" spans="1:10" ht="131.25" x14ac:dyDescent="0.3">
      <c r="A169" s="31"/>
      <c r="B169" s="152" t="s">
        <v>333</v>
      </c>
      <c r="C169" s="150">
        <v>992</v>
      </c>
      <c r="D169" s="150">
        <v>11</v>
      </c>
      <c r="E169" s="151" t="s">
        <v>210</v>
      </c>
      <c r="F169" s="135" t="s">
        <v>334</v>
      </c>
      <c r="G169" s="150"/>
      <c r="H169" s="139">
        <v>23.5</v>
      </c>
      <c r="I169" s="137">
        <f t="shared" si="24"/>
        <v>23.5</v>
      </c>
      <c r="J169" s="136">
        <f t="shared" si="25"/>
        <v>100</v>
      </c>
    </row>
    <row r="170" spans="1:10" ht="75" x14ac:dyDescent="0.3">
      <c r="A170" s="31"/>
      <c r="B170" s="153" t="s">
        <v>335</v>
      </c>
      <c r="C170" s="150">
        <v>992</v>
      </c>
      <c r="D170" s="150">
        <v>11</v>
      </c>
      <c r="E170" s="151" t="s">
        <v>210</v>
      </c>
      <c r="F170" s="135" t="s">
        <v>336</v>
      </c>
      <c r="G170" s="151"/>
      <c r="H170" s="139">
        <v>23.5</v>
      </c>
      <c r="I170" s="137">
        <f t="shared" si="24"/>
        <v>23.5</v>
      </c>
      <c r="J170" s="136">
        <f t="shared" si="25"/>
        <v>100</v>
      </c>
    </row>
    <row r="171" spans="1:10" ht="75" x14ac:dyDescent="0.3">
      <c r="A171" s="31"/>
      <c r="B171" s="149" t="s">
        <v>309</v>
      </c>
      <c r="C171" s="150">
        <v>992</v>
      </c>
      <c r="D171" s="150">
        <v>11</v>
      </c>
      <c r="E171" s="151" t="s">
        <v>210</v>
      </c>
      <c r="F171" s="135" t="s">
        <v>336</v>
      </c>
      <c r="G171" s="149">
        <v>200</v>
      </c>
      <c r="H171" s="139">
        <v>23.5</v>
      </c>
      <c r="I171" s="137">
        <v>23.5</v>
      </c>
      <c r="J171" s="136">
        <f>I171/H171*100</f>
        <v>100</v>
      </c>
    </row>
    <row r="172" spans="1:10" ht="18.75" x14ac:dyDescent="0.3">
      <c r="A172" s="31"/>
      <c r="B172" s="128"/>
      <c r="C172" s="129"/>
      <c r="D172" s="130"/>
      <c r="E172" s="130"/>
      <c r="F172" s="131"/>
      <c r="G172" s="129"/>
      <c r="H172" s="132"/>
      <c r="I172" s="133"/>
      <c r="J172" s="134"/>
    </row>
    <row r="173" spans="1:10" ht="18.75" x14ac:dyDescent="0.3">
      <c r="A173" s="31"/>
      <c r="B173" s="128"/>
      <c r="C173" s="129"/>
      <c r="D173" s="130"/>
      <c r="E173" s="130"/>
      <c r="F173" s="131"/>
      <c r="G173" s="129"/>
      <c r="H173" s="132"/>
      <c r="I173" s="133"/>
      <c r="J173" s="134"/>
    </row>
    <row r="174" spans="1:10" ht="18.75" x14ac:dyDescent="0.3">
      <c r="A174" s="31"/>
      <c r="B174" s="128"/>
      <c r="C174" s="129"/>
      <c r="D174" s="130"/>
      <c r="E174" s="130"/>
      <c r="F174" s="131"/>
      <c r="G174" s="129"/>
      <c r="H174" s="132"/>
      <c r="I174" s="133"/>
      <c r="J174" s="134"/>
    </row>
    <row r="175" spans="1:10" x14ac:dyDescent="0.25">
      <c r="A175" s="31"/>
    </row>
    <row r="176" spans="1:10" ht="18.75" x14ac:dyDescent="0.3">
      <c r="A176" s="31"/>
      <c r="B176" s="121"/>
      <c r="C176" s="121"/>
      <c r="D176" s="121"/>
      <c r="E176" s="121"/>
      <c r="F176" s="48"/>
      <c r="G176" s="48"/>
      <c r="H176" s="118"/>
      <c r="I176" s="118"/>
      <c r="J176" s="118"/>
    </row>
    <row r="178" spans="1:10" s="48" customFormat="1" ht="38.25" customHeight="1" x14ac:dyDescent="0.3">
      <c r="A178" s="25" t="s">
        <v>323</v>
      </c>
      <c r="B178" s="25"/>
      <c r="C178" s="26"/>
      <c r="D178" s="26"/>
      <c r="E178" s="26"/>
      <c r="F178" s="27"/>
      <c r="G178" s="27"/>
      <c r="H178" s="94"/>
      <c r="J178" s="27"/>
    </row>
    <row r="179" spans="1:10" ht="18.75" x14ac:dyDescent="0.3">
      <c r="A179" s="25" t="s">
        <v>37</v>
      </c>
      <c r="B179" s="25"/>
      <c r="C179" s="26"/>
      <c r="D179" s="26"/>
      <c r="E179" s="26"/>
    </row>
    <row r="180" spans="1:10" ht="18.75" x14ac:dyDescent="0.3">
      <c r="A180" s="25" t="s">
        <v>350</v>
      </c>
      <c r="B180" s="25"/>
      <c r="C180" s="26"/>
      <c r="D180" s="26"/>
      <c r="E180" s="26"/>
      <c r="H180" s="94" t="s">
        <v>234</v>
      </c>
    </row>
  </sheetData>
  <mergeCells count="34">
    <mergeCell ref="A7:J7"/>
    <mergeCell ref="A9:J9"/>
    <mergeCell ref="A10:J10"/>
    <mergeCell ref="A11:J11"/>
    <mergeCell ref="B17:G17"/>
    <mergeCell ref="I83:I84"/>
    <mergeCell ref="H83:H84"/>
    <mergeCell ref="F83:F84"/>
    <mergeCell ref="J68:J71"/>
    <mergeCell ref="J64:J67"/>
    <mergeCell ref="B68:B71"/>
    <mergeCell ref="C68:C71"/>
    <mergeCell ref="G68:G71"/>
    <mergeCell ref="E83:E84"/>
    <mergeCell ref="C83:C84"/>
    <mergeCell ref="G83:G84"/>
    <mergeCell ref="A83:A84"/>
    <mergeCell ref="D83:D84"/>
    <mergeCell ref="B83:B84"/>
    <mergeCell ref="F14:F15"/>
    <mergeCell ref="J83:J84"/>
    <mergeCell ref="J14:J15"/>
    <mergeCell ref="G64:G67"/>
    <mergeCell ref="G14:G15"/>
    <mergeCell ref="A28:A29"/>
    <mergeCell ref="A33:A37"/>
    <mergeCell ref="A61:A75"/>
    <mergeCell ref="B64:B67"/>
    <mergeCell ref="C64:C67"/>
    <mergeCell ref="A14:A15"/>
    <mergeCell ref="B14:B15"/>
    <mergeCell ref="C14:C15"/>
    <mergeCell ref="D14:D15"/>
    <mergeCell ref="E14:E15"/>
  </mergeCells>
  <pageMargins left="0.19685039370078741" right="0.19685039370078741" top="0.19685039370078741" bottom="0.19685039370078741" header="0.19685039370078741" footer="0.19685039370078741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7"/>
  <sheetViews>
    <sheetView workbookViewId="0">
      <selection activeCell="D7" sqref="D7:F7"/>
    </sheetView>
  </sheetViews>
  <sheetFormatPr defaultRowHeight="15.75" x14ac:dyDescent="0.25"/>
  <cols>
    <col min="1" max="1" width="33.85546875" style="95" customWidth="1"/>
    <col min="2" max="2" width="9.140625" style="96"/>
    <col min="3" max="3" width="9" style="96" customWidth="1"/>
    <col min="4" max="4" width="13.42578125" style="99" customWidth="1"/>
    <col min="5" max="5" width="12.42578125" style="99" customWidth="1"/>
    <col min="6" max="6" width="15.42578125" style="99" customWidth="1"/>
    <col min="7" max="16384" width="9.140625" style="95"/>
  </cols>
  <sheetData>
    <row r="1" spans="1:7" ht="15" customHeight="1" x14ac:dyDescent="0.25">
      <c r="D1" s="239" t="s">
        <v>235</v>
      </c>
      <c r="E1" s="239"/>
      <c r="F1" s="239"/>
    </row>
    <row r="2" spans="1:7" x14ac:dyDescent="0.25">
      <c r="D2" s="97"/>
      <c r="E2" s="98"/>
      <c r="F2" s="97"/>
    </row>
    <row r="3" spans="1:7" ht="15" customHeight="1" x14ac:dyDescent="0.25">
      <c r="D3" s="239" t="s">
        <v>35</v>
      </c>
      <c r="E3" s="239"/>
      <c r="F3" s="239"/>
    </row>
    <row r="4" spans="1:7" ht="15" customHeight="1" x14ac:dyDescent="0.25">
      <c r="D4" s="239" t="s">
        <v>36</v>
      </c>
      <c r="E4" s="239"/>
      <c r="F4" s="239"/>
    </row>
    <row r="5" spans="1:7" ht="15" customHeight="1" x14ac:dyDescent="0.25">
      <c r="C5" s="239" t="s">
        <v>236</v>
      </c>
      <c r="D5" s="239"/>
      <c r="E5" s="239"/>
      <c r="F5" s="239"/>
    </row>
    <row r="6" spans="1:7" ht="15" customHeight="1" x14ac:dyDescent="0.25">
      <c r="D6" s="239" t="s">
        <v>38</v>
      </c>
      <c r="E6" s="239"/>
      <c r="F6" s="239"/>
    </row>
    <row r="7" spans="1:7" ht="15" customHeight="1" x14ac:dyDescent="0.25">
      <c r="D7" s="239" t="s">
        <v>351</v>
      </c>
      <c r="E7" s="239"/>
      <c r="F7" s="239"/>
    </row>
    <row r="8" spans="1:7" x14ac:dyDescent="0.25">
      <c r="A8" s="17"/>
    </row>
    <row r="9" spans="1:7" x14ac:dyDescent="0.25">
      <c r="A9" s="237" t="s">
        <v>237</v>
      </c>
      <c r="B9" s="238"/>
      <c r="C9" s="238"/>
      <c r="D9" s="238"/>
      <c r="E9" s="238"/>
      <c r="F9" s="238"/>
    </row>
    <row r="10" spans="1:7" ht="54" customHeight="1" x14ac:dyDescent="0.25">
      <c r="A10" s="237" t="s">
        <v>337</v>
      </c>
      <c r="B10" s="238"/>
      <c r="C10" s="238"/>
      <c r="D10" s="238"/>
      <c r="E10" s="238"/>
      <c r="F10" s="238"/>
    </row>
    <row r="11" spans="1:7" x14ac:dyDescent="0.25">
      <c r="A11" s="100"/>
    </row>
    <row r="12" spans="1:7" x14ac:dyDescent="0.25">
      <c r="A12" s="231" t="s">
        <v>46</v>
      </c>
      <c r="B12" s="233" t="s">
        <v>48</v>
      </c>
      <c r="C12" s="233" t="s">
        <v>49</v>
      </c>
      <c r="D12" s="101" t="s">
        <v>52</v>
      </c>
      <c r="E12" s="101" t="s">
        <v>53</v>
      </c>
      <c r="F12" s="235" t="s">
        <v>54</v>
      </c>
      <c r="G12" s="102"/>
    </row>
    <row r="13" spans="1:7" x14ac:dyDescent="0.25">
      <c r="A13" s="232"/>
      <c r="B13" s="234"/>
      <c r="C13" s="234"/>
      <c r="D13" s="101" t="s">
        <v>324</v>
      </c>
      <c r="E13" s="101" t="s">
        <v>338</v>
      </c>
      <c r="F13" s="236"/>
      <c r="G13" s="102"/>
    </row>
    <row r="14" spans="1:7" x14ac:dyDescent="0.25">
      <c r="A14" s="103" t="s">
        <v>32</v>
      </c>
      <c r="B14" s="104"/>
      <c r="C14" s="104"/>
      <c r="D14" s="105">
        <f>D15+D22+D24+D28+D34+D38+D40+D42</f>
        <v>16113.8</v>
      </c>
      <c r="E14" s="105">
        <f>E15+E22+E24+E28+E34+E38+E40+E42</f>
        <v>15296.4</v>
      </c>
      <c r="F14" s="106">
        <f>E14/D14*100</f>
        <v>94.927329369856892</v>
      </c>
      <c r="G14" s="102"/>
    </row>
    <row r="15" spans="1:7" ht="24.75" customHeight="1" x14ac:dyDescent="0.25">
      <c r="A15" s="107" t="s">
        <v>70</v>
      </c>
      <c r="B15" s="104" t="s">
        <v>208</v>
      </c>
      <c r="C15" s="108"/>
      <c r="D15" s="109">
        <f>D16+D17+D20+D21+D18+D19</f>
        <v>4776.3</v>
      </c>
      <c r="E15" s="109">
        <f>E16+E17+E20+E21+E18+E19</f>
        <v>4726.6000000000004</v>
      </c>
      <c r="F15" s="106">
        <f>E15/D15*100</f>
        <v>98.959445595963402</v>
      </c>
      <c r="G15" s="102"/>
    </row>
    <row r="16" spans="1:7" ht="47.25" x14ac:dyDescent="0.25">
      <c r="A16" s="110" t="s">
        <v>238</v>
      </c>
      <c r="B16" s="111" t="s">
        <v>208</v>
      </c>
      <c r="C16" s="111" t="s">
        <v>210</v>
      </c>
      <c r="D16" s="112">
        <v>831.7</v>
      </c>
      <c r="E16" s="112">
        <v>831.7</v>
      </c>
      <c r="F16" s="112">
        <f>E16/D16*100</f>
        <v>100</v>
      </c>
      <c r="G16" s="102"/>
    </row>
    <row r="17" spans="1:7" ht="126" x14ac:dyDescent="0.25">
      <c r="A17" s="110" t="s">
        <v>79</v>
      </c>
      <c r="B17" s="111" t="s">
        <v>208</v>
      </c>
      <c r="C17" s="111" t="s">
        <v>211</v>
      </c>
      <c r="D17" s="117">
        <v>3870.6</v>
      </c>
      <c r="E17" s="117">
        <v>3820.9</v>
      </c>
      <c r="F17" s="113">
        <f t="shared" ref="F17:F33" si="0">E17/D17*100</f>
        <v>98.715961349661555</v>
      </c>
      <c r="G17" s="102"/>
    </row>
    <row r="18" spans="1:7" ht="78.75" x14ac:dyDescent="0.25">
      <c r="A18" s="110" t="s">
        <v>59</v>
      </c>
      <c r="B18" s="111" t="s">
        <v>208</v>
      </c>
      <c r="C18" s="111" t="s">
        <v>209</v>
      </c>
      <c r="D18" s="112">
        <v>38</v>
      </c>
      <c r="E18" s="112">
        <v>38</v>
      </c>
      <c r="F18" s="112">
        <f t="shared" si="0"/>
        <v>100</v>
      </c>
      <c r="G18" s="102"/>
    </row>
    <row r="19" spans="1:7" ht="31.5" hidden="1" x14ac:dyDescent="0.25">
      <c r="A19" s="110" t="s">
        <v>299</v>
      </c>
      <c r="B19" s="111" t="s">
        <v>208</v>
      </c>
      <c r="C19" s="111" t="s">
        <v>223</v>
      </c>
      <c r="D19" s="112"/>
      <c r="E19" s="112"/>
      <c r="F19" s="112"/>
      <c r="G19" s="102"/>
    </row>
    <row r="20" spans="1:7" x14ac:dyDescent="0.25">
      <c r="A20" s="110" t="s">
        <v>239</v>
      </c>
      <c r="B20" s="111" t="s">
        <v>208</v>
      </c>
      <c r="C20" s="111">
        <v>11</v>
      </c>
      <c r="D20" s="112">
        <v>0</v>
      </c>
      <c r="E20" s="112">
        <v>0</v>
      </c>
      <c r="F20" s="112">
        <v>0</v>
      </c>
      <c r="G20" s="102"/>
    </row>
    <row r="21" spans="1:7" ht="31.5" x14ac:dyDescent="0.25">
      <c r="A21" s="110" t="s">
        <v>96</v>
      </c>
      <c r="B21" s="111" t="s">
        <v>208</v>
      </c>
      <c r="C21" s="111">
        <v>13</v>
      </c>
      <c r="D21" s="112">
        <v>36</v>
      </c>
      <c r="E21" s="112">
        <v>36</v>
      </c>
      <c r="F21" s="112">
        <f t="shared" si="0"/>
        <v>100</v>
      </c>
      <c r="G21" s="102"/>
    </row>
    <row r="22" spans="1:7" x14ac:dyDescent="0.25">
      <c r="A22" s="107" t="s">
        <v>240</v>
      </c>
      <c r="B22" s="104" t="s">
        <v>210</v>
      </c>
      <c r="C22" s="108"/>
      <c r="D22" s="109">
        <f>D23</f>
        <v>243</v>
      </c>
      <c r="E22" s="109">
        <f>E23</f>
        <v>243</v>
      </c>
      <c r="F22" s="109">
        <v>100</v>
      </c>
      <c r="G22" s="102"/>
    </row>
    <row r="23" spans="1:7" ht="31.5" x14ac:dyDescent="0.25">
      <c r="A23" s="110" t="s">
        <v>106</v>
      </c>
      <c r="B23" s="111" t="s">
        <v>210</v>
      </c>
      <c r="C23" s="111" t="s">
        <v>212</v>
      </c>
      <c r="D23" s="112">
        <v>243</v>
      </c>
      <c r="E23" s="112">
        <v>243</v>
      </c>
      <c r="F23" s="112">
        <f t="shared" si="0"/>
        <v>100</v>
      </c>
      <c r="G23" s="102"/>
    </row>
    <row r="24" spans="1:7" ht="47.25" x14ac:dyDescent="0.25">
      <c r="A24" s="107" t="s">
        <v>241</v>
      </c>
      <c r="B24" s="114" t="s">
        <v>212</v>
      </c>
      <c r="C24" s="108"/>
      <c r="D24" s="115">
        <f>D25+D26+D27</f>
        <v>216.2</v>
      </c>
      <c r="E24" s="115">
        <f t="shared" ref="E24" si="1">E25+E26+E27</f>
        <v>216.2</v>
      </c>
      <c r="F24" s="115">
        <f>E24/D24*100</f>
        <v>100</v>
      </c>
      <c r="G24" s="102"/>
    </row>
    <row r="25" spans="1:7" ht="94.5" customHeight="1" x14ac:dyDescent="0.25">
      <c r="A25" s="110" t="s">
        <v>291</v>
      </c>
      <c r="B25" s="116" t="s">
        <v>212</v>
      </c>
      <c r="C25" s="116" t="s">
        <v>213</v>
      </c>
      <c r="D25" s="112">
        <v>152.19999999999999</v>
      </c>
      <c r="E25" s="112">
        <v>152.19999999999999</v>
      </c>
      <c r="F25" s="113">
        <f t="shared" si="0"/>
        <v>100</v>
      </c>
      <c r="G25" s="102"/>
    </row>
    <row r="26" spans="1:7" s="126" customFormat="1" ht="31.5" x14ac:dyDescent="0.25">
      <c r="A26" s="154" t="s">
        <v>215</v>
      </c>
      <c r="B26" s="140" t="s">
        <v>212</v>
      </c>
      <c r="C26" s="140">
        <v>10</v>
      </c>
      <c r="D26" s="112">
        <v>50</v>
      </c>
      <c r="E26" s="112">
        <v>50</v>
      </c>
      <c r="F26" s="112">
        <f t="shared" si="0"/>
        <v>100</v>
      </c>
      <c r="G26" s="102"/>
    </row>
    <row r="27" spans="1:7" ht="31.5" x14ac:dyDescent="0.25">
      <c r="A27" s="110" t="s">
        <v>292</v>
      </c>
      <c r="B27" s="116" t="s">
        <v>212</v>
      </c>
      <c r="C27" s="116">
        <v>14</v>
      </c>
      <c r="D27" s="113">
        <v>14</v>
      </c>
      <c r="E27" s="112">
        <v>14</v>
      </c>
      <c r="F27" s="112">
        <f t="shared" si="0"/>
        <v>100</v>
      </c>
      <c r="G27" s="102"/>
    </row>
    <row r="28" spans="1:7" ht="25.5" customHeight="1" x14ac:dyDescent="0.25">
      <c r="A28" s="107" t="s">
        <v>128</v>
      </c>
      <c r="B28" s="114" t="s">
        <v>211</v>
      </c>
      <c r="C28" s="108"/>
      <c r="D28" s="106">
        <f>D29+D30+D31+D32+D33</f>
        <v>3013.8</v>
      </c>
      <c r="E28" s="106">
        <f>E29+E30+E31+E32+E33</f>
        <v>2403.5</v>
      </c>
      <c r="F28" s="106">
        <f>E28/D28*100</f>
        <v>79.749817506138427</v>
      </c>
      <c r="G28" s="102"/>
    </row>
    <row r="29" spans="1:7" x14ac:dyDescent="0.25">
      <c r="A29" s="110" t="s">
        <v>129</v>
      </c>
      <c r="B29" s="116" t="s">
        <v>211</v>
      </c>
      <c r="C29" s="116" t="s">
        <v>209</v>
      </c>
      <c r="D29" s="113">
        <v>1</v>
      </c>
      <c r="E29" s="113">
        <v>1</v>
      </c>
      <c r="F29" s="112">
        <f t="shared" si="0"/>
        <v>100</v>
      </c>
      <c r="G29" s="102"/>
    </row>
    <row r="30" spans="1:7" x14ac:dyDescent="0.25">
      <c r="A30" s="110" t="s">
        <v>137</v>
      </c>
      <c r="B30" s="116" t="s">
        <v>211</v>
      </c>
      <c r="C30" s="116" t="s">
        <v>223</v>
      </c>
      <c r="D30" s="113">
        <v>1</v>
      </c>
      <c r="E30" s="113">
        <v>1</v>
      </c>
      <c r="F30" s="112">
        <f t="shared" si="0"/>
        <v>100</v>
      </c>
      <c r="G30" s="102"/>
    </row>
    <row r="31" spans="1:7" x14ac:dyDescent="0.25">
      <c r="A31" s="110" t="s">
        <v>140</v>
      </c>
      <c r="B31" s="116" t="s">
        <v>211</v>
      </c>
      <c r="C31" s="116" t="s">
        <v>224</v>
      </c>
      <c r="D31" s="113">
        <v>1</v>
      </c>
      <c r="E31" s="113">
        <v>1</v>
      </c>
      <c r="F31" s="112">
        <f t="shared" si="0"/>
        <v>100</v>
      </c>
      <c r="G31" s="102"/>
    </row>
    <row r="32" spans="1:7" ht="31.5" x14ac:dyDescent="0.25">
      <c r="A32" s="110" t="s">
        <v>242</v>
      </c>
      <c r="B32" s="116" t="s">
        <v>211</v>
      </c>
      <c r="C32" s="116" t="s">
        <v>213</v>
      </c>
      <c r="D32" s="112">
        <v>3005.8</v>
      </c>
      <c r="E32" s="112">
        <v>2395.5</v>
      </c>
      <c r="F32" s="113">
        <f t="shared" si="0"/>
        <v>79.695921218976636</v>
      </c>
      <c r="G32" s="102"/>
    </row>
    <row r="33" spans="1:18" ht="37.5" customHeight="1" x14ac:dyDescent="0.25">
      <c r="A33" s="110" t="s">
        <v>159</v>
      </c>
      <c r="B33" s="116" t="s">
        <v>211</v>
      </c>
      <c r="C33" s="116">
        <v>12</v>
      </c>
      <c r="D33" s="113">
        <v>5</v>
      </c>
      <c r="E33" s="113">
        <v>5</v>
      </c>
      <c r="F33" s="112">
        <f t="shared" si="0"/>
        <v>100</v>
      </c>
      <c r="G33" s="102"/>
    </row>
    <row r="34" spans="1:18" ht="40.5" customHeight="1" x14ac:dyDescent="0.25">
      <c r="A34" s="107" t="s">
        <v>243</v>
      </c>
      <c r="B34" s="114" t="s">
        <v>227</v>
      </c>
      <c r="C34" s="108"/>
      <c r="D34" s="106">
        <f>D35+D36+D37</f>
        <v>1305</v>
      </c>
      <c r="E34" s="106">
        <f>E35+E36+E37</f>
        <v>1147.6000000000001</v>
      </c>
      <c r="F34" s="106">
        <f>E34/D34*100</f>
        <v>87.938697318007669</v>
      </c>
      <c r="G34" s="102"/>
    </row>
    <row r="35" spans="1:18" x14ac:dyDescent="0.25">
      <c r="A35" s="110" t="s">
        <v>244</v>
      </c>
      <c r="B35" s="116" t="s">
        <v>227</v>
      </c>
      <c r="C35" s="116" t="s">
        <v>208</v>
      </c>
      <c r="D35" s="113">
        <v>2</v>
      </c>
      <c r="E35" s="113">
        <v>2</v>
      </c>
      <c r="F35" s="112">
        <v>100</v>
      </c>
      <c r="G35" s="102"/>
    </row>
    <row r="36" spans="1:18" ht="20.25" customHeight="1" x14ac:dyDescent="0.25">
      <c r="A36" s="110" t="s">
        <v>173</v>
      </c>
      <c r="B36" s="116" t="s">
        <v>227</v>
      </c>
      <c r="C36" s="116" t="s">
        <v>210</v>
      </c>
      <c r="D36" s="112">
        <v>87.4</v>
      </c>
      <c r="E36" s="112">
        <v>87.4</v>
      </c>
      <c r="F36" s="113">
        <f>E36/D36*100</f>
        <v>100</v>
      </c>
      <c r="G36" s="102"/>
    </row>
    <row r="37" spans="1:18" x14ac:dyDescent="0.25">
      <c r="A37" s="110" t="s">
        <v>245</v>
      </c>
      <c r="B37" s="116" t="s">
        <v>227</v>
      </c>
      <c r="C37" s="116" t="s">
        <v>212</v>
      </c>
      <c r="D37" s="112">
        <v>1215.5999999999999</v>
      </c>
      <c r="E37" s="112">
        <v>1058.2</v>
      </c>
      <c r="F37" s="113">
        <f>E37/D37*100</f>
        <v>87.051661730832521</v>
      </c>
      <c r="G37" s="102"/>
    </row>
    <row r="38" spans="1:18" x14ac:dyDescent="0.25">
      <c r="A38" s="107" t="s">
        <v>246</v>
      </c>
      <c r="B38" s="114" t="s">
        <v>223</v>
      </c>
      <c r="C38" s="108"/>
      <c r="D38" s="106">
        <f>SUM(D39)</f>
        <v>6</v>
      </c>
      <c r="E38" s="109">
        <f>SUM(E39)</f>
        <v>6</v>
      </c>
      <c r="F38" s="109">
        <f>E38/D38*100</f>
        <v>100</v>
      </c>
      <c r="G38" s="102"/>
    </row>
    <row r="39" spans="1:18" ht="31.5" x14ac:dyDescent="0.25">
      <c r="A39" s="110" t="s">
        <v>247</v>
      </c>
      <c r="B39" s="116" t="s">
        <v>223</v>
      </c>
      <c r="C39" s="116" t="s">
        <v>223</v>
      </c>
      <c r="D39" s="113">
        <v>6</v>
      </c>
      <c r="E39" s="112">
        <v>6</v>
      </c>
      <c r="F39" s="112">
        <f>E39/D39*100</f>
        <v>100</v>
      </c>
      <c r="G39" s="102"/>
    </row>
    <row r="40" spans="1:18" x14ac:dyDescent="0.25">
      <c r="A40" s="107" t="s">
        <v>248</v>
      </c>
      <c r="B40" s="114" t="s">
        <v>224</v>
      </c>
      <c r="C40" s="114"/>
      <c r="D40" s="106">
        <f>D41</f>
        <v>6530</v>
      </c>
      <c r="E40" s="106">
        <f>E41</f>
        <v>6530</v>
      </c>
      <c r="F40" s="109">
        <v>100</v>
      </c>
      <c r="G40" s="102"/>
    </row>
    <row r="41" spans="1:18" x14ac:dyDescent="0.25">
      <c r="A41" s="110" t="s">
        <v>197</v>
      </c>
      <c r="B41" s="116" t="s">
        <v>224</v>
      </c>
      <c r="C41" s="116" t="s">
        <v>208</v>
      </c>
      <c r="D41" s="113">
        <v>6530</v>
      </c>
      <c r="E41" s="113">
        <v>6530</v>
      </c>
      <c r="F41" s="113">
        <f>E41/D41*100</f>
        <v>100</v>
      </c>
      <c r="G41" s="102"/>
    </row>
    <row r="42" spans="1:18" x14ac:dyDescent="0.25">
      <c r="A42" s="141" t="s">
        <v>327</v>
      </c>
      <c r="B42" s="156">
        <v>11</v>
      </c>
      <c r="C42" s="156"/>
      <c r="D42" s="142">
        <f>D43</f>
        <v>23.5</v>
      </c>
      <c r="E42" s="106">
        <f>E43</f>
        <v>23.5</v>
      </c>
      <c r="F42" s="109">
        <v>100</v>
      </c>
      <c r="G42" s="158"/>
      <c r="H42" s="158"/>
      <c r="I42" s="158"/>
      <c r="J42" s="158"/>
      <c r="K42" s="126"/>
      <c r="L42" s="126"/>
      <c r="M42" s="126"/>
      <c r="N42" s="126"/>
      <c r="O42" s="126"/>
      <c r="P42" s="126"/>
      <c r="Q42" s="126"/>
      <c r="R42" s="126"/>
    </row>
    <row r="43" spans="1:18" x14ac:dyDescent="0.25">
      <c r="A43" s="159" t="s">
        <v>328</v>
      </c>
      <c r="B43" s="156">
        <v>11</v>
      </c>
      <c r="C43" s="157" t="s">
        <v>210</v>
      </c>
      <c r="D43" s="155">
        <v>23.5</v>
      </c>
      <c r="E43" s="113">
        <v>23.5</v>
      </c>
      <c r="F43" s="113">
        <f>E43/D43*100</f>
        <v>100</v>
      </c>
      <c r="G43" s="158"/>
      <c r="H43" s="158"/>
      <c r="I43" s="158"/>
      <c r="J43" s="158"/>
      <c r="K43" s="126"/>
      <c r="L43" s="126"/>
      <c r="M43" s="126"/>
      <c r="N43" s="126"/>
      <c r="O43" s="126"/>
      <c r="P43" s="126"/>
      <c r="Q43" s="126"/>
      <c r="R43" s="126"/>
    </row>
    <row r="44" spans="1:18" x14ac:dyDescent="0.25">
      <c r="A44" s="56"/>
    </row>
    <row r="45" spans="1:18" ht="18.75" x14ac:dyDescent="0.3">
      <c r="A45" s="25" t="s">
        <v>323</v>
      </c>
      <c r="B45" s="25"/>
      <c r="C45" s="26"/>
      <c r="D45" s="26"/>
      <c r="E45" s="26"/>
      <c r="F45" s="27"/>
    </row>
    <row r="46" spans="1:18" ht="18.75" x14ac:dyDescent="0.3">
      <c r="A46" s="25" t="s">
        <v>37</v>
      </c>
      <c r="B46" s="25"/>
      <c r="C46" s="26"/>
      <c r="D46" s="26"/>
      <c r="E46" s="26"/>
      <c r="F46" s="27"/>
    </row>
    <row r="47" spans="1:18" ht="18.75" x14ac:dyDescent="0.3">
      <c r="A47" s="25" t="s">
        <v>339</v>
      </c>
      <c r="B47" s="25"/>
      <c r="C47" s="26"/>
      <c r="D47" s="26" t="s">
        <v>340</v>
      </c>
      <c r="E47" s="26"/>
      <c r="F47" s="27"/>
    </row>
  </sheetData>
  <mergeCells count="12">
    <mergeCell ref="D1:F1"/>
    <mergeCell ref="D3:F3"/>
    <mergeCell ref="D4:F4"/>
    <mergeCell ref="D6:F6"/>
    <mergeCell ref="D7:F7"/>
    <mergeCell ref="C5:F5"/>
    <mergeCell ref="A12:A13"/>
    <mergeCell ref="B12:B13"/>
    <mergeCell ref="C12:C13"/>
    <mergeCell ref="F12:F13"/>
    <mergeCell ref="A9:F9"/>
    <mergeCell ref="A10:F10"/>
  </mergeCells>
  <pageMargins left="0.7" right="0.2" top="0.2" bottom="0.2" header="0.2" footer="0.2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1"/>
  <sheetViews>
    <sheetView workbookViewId="0">
      <selection activeCell="A11" sqref="A11:E11"/>
    </sheetView>
  </sheetViews>
  <sheetFormatPr defaultRowHeight="15" x14ac:dyDescent="0.25"/>
  <cols>
    <col min="1" max="1" width="32" customWidth="1"/>
    <col min="2" max="2" width="22.5703125" customWidth="1"/>
    <col min="3" max="3" width="12.5703125" customWidth="1"/>
    <col min="4" max="4" width="16.140625" customWidth="1"/>
    <col min="5" max="5" width="14.85546875" customWidth="1"/>
  </cols>
  <sheetData>
    <row r="1" spans="1:8" ht="18.75" x14ac:dyDescent="0.3">
      <c r="E1" s="54" t="s">
        <v>249</v>
      </c>
    </row>
    <row r="2" spans="1:8" ht="18.75" x14ac:dyDescent="0.3">
      <c r="E2" s="16"/>
    </row>
    <row r="3" spans="1:8" ht="18.75" x14ac:dyDescent="0.3">
      <c r="E3" s="16" t="s">
        <v>250</v>
      </c>
    </row>
    <row r="4" spans="1:8" ht="18.75" x14ac:dyDescent="0.3">
      <c r="E4" s="16" t="s">
        <v>36</v>
      </c>
    </row>
    <row r="5" spans="1:8" ht="18.75" x14ac:dyDescent="0.3">
      <c r="E5" s="16" t="s">
        <v>236</v>
      </c>
    </row>
    <row r="6" spans="1:8" ht="18.75" x14ac:dyDescent="0.3">
      <c r="E6" s="16" t="s">
        <v>38</v>
      </c>
    </row>
    <row r="7" spans="1:8" ht="18.75" x14ac:dyDescent="0.3">
      <c r="E7" s="16" t="s">
        <v>351</v>
      </c>
    </row>
    <row r="8" spans="1:8" ht="18.75" x14ac:dyDescent="0.3">
      <c r="A8" s="16"/>
    </row>
    <row r="9" spans="1:8" ht="18.75" hidden="1" x14ac:dyDescent="0.3">
      <c r="A9" s="16"/>
    </row>
    <row r="10" spans="1:8" ht="18.75" x14ac:dyDescent="0.3">
      <c r="A10" s="245" t="s">
        <v>251</v>
      </c>
      <c r="B10" s="245"/>
      <c r="C10" s="245"/>
      <c r="D10" s="245"/>
      <c r="E10" s="245"/>
    </row>
    <row r="11" spans="1:8" ht="69" customHeight="1" x14ac:dyDescent="0.3">
      <c r="A11" s="246" t="s">
        <v>341</v>
      </c>
      <c r="B11" s="246"/>
      <c r="C11" s="246"/>
      <c r="D11" s="246"/>
      <c r="E11" s="246"/>
    </row>
    <row r="12" spans="1:8" ht="281.25" x14ac:dyDescent="0.3">
      <c r="A12" s="23" t="s">
        <v>252</v>
      </c>
      <c r="B12" s="23" t="s">
        <v>253</v>
      </c>
      <c r="C12" s="23" t="s">
        <v>254</v>
      </c>
      <c r="D12" s="23" t="s">
        <v>255</v>
      </c>
      <c r="E12" s="23" t="s">
        <v>256</v>
      </c>
    </row>
    <row r="13" spans="1:8" ht="105.75" customHeight="1" x14ac:dyDescent="0.3">
      <c r="A13" s="19" t="s">
        <v>257</v>
      </c>
      <c r="B13" s="71" t="s">
        <v>258</v>
      </c>
      <c r="C13" s="90">
        <f>C15</f>
        <v>511.09999999999854</v>
      </c>
      <c r="D13" s="90">
        <f>D15</f>
        <v>-319.3</v>
      </c>
      <c r="E13" s="67">
        <v>830.4</v>
      </c>
      <c r="H13" s="161"/>
    </row>
    <row r="14" spans="1:8" ht="126.75" customHeight="1" x14ac:dyDescent="0.3">
      <c r="A14" s="19" t="s">
        <v>259</v>
      </c>
      <c r="B14" s="19" t="s">
        <v>260</v>
      </c>
      <c r="C14" s="24">
        <v>0</v>
      </c>
      <c r="D14" s="23">
        <v>0</v>
      </c>
      <c r="E14" s="67">
        <v>0</v>
      </c>
    </row>
    <row r="15" spans="1:8" ht="63.75" customHeight="1" x14ac:dyDescent="0.3">
      <c r="A15" s="19" t="s">
        <v>261</v>
      </c>
      <c r="B15" s="71" t="s">
        <v>262</v>
      </c>
      <c r="C15" s="68">
        <f>C16+C19</f>
        <v>511.09999999999854</v>
      </c>
      <c r="D15" s="90">
        <v>-319.3</v>
      </c>
      <c r="E15" s="68">
        <v>830.4</v>
      </c>
    </row>
    <row r="16" spans="1:8" ht="60.75" customHeight="1" x14ac:dyDescent="0.3">
      <c r="A16" s="19" t="s">
        <v>263</v>
      </c>
      <c r="B16" s="71" t="s">
        <v>264</v>
      </c>
      <c r="C16" s="68">
        <f>C17</f>
        <v>-15602.7</v>
      </c>
      <c r="D16" s="67">
        <f>D17</f>
        <v>-15615.7</v>
      </c>
      <c r="E16" s="23"/>
    </row>
    <row r="17" spans="1:5" ht="72.75" customHeight="1" x14ac:dyDescent="0.3">
      <c r="A17" s="19" t="s">
        <v>265</v>
      </c>
      <c r="B17" s="71" t="s">
        <v>266</v>
      </c>
      <c r="C17" s="68">
        <f>C18</f>
        <v>-15602.7</v>
      </c>
      <c r="D17" s="67">
        <f>D18</f>
        <v>-15615.7</v>
      </c>
      <c r="E17" s="23"/>
    </row>
    <row r="18" spans="1:5" ht="75.75" customHeight="1" x14ac:dyDescent="0.3">
      <c r="A18" s="19" t="s">
        <v>267</v>
      </c>
      <c r="B18" s="71" t="s">
        <v>268</v>
      </c>
      <c r="C18" s="68">
        <v>-15602.7</v>
      </c>
      <c r="D18" s="67">
        <v>-15615.7</v>
      </c>
      <c r="E18" s="23"/>
    </row>
    <row r="19" spans="1:5" ht="28.5" customHeight="1" x14ac:dyDescent="0.25">
      <c r="A19" s="242" t="s">
        <v>269</v>
      </c>
      <c r="B19" s="243" t="s">
        <v>270</v>
      </c>
      <c r="C19" s="244">
        <f>C21</f>
        <v>16113.8</v>
      </c>
      <c r="D19" s="240">
        <f>D21</f>
        <v>15296.4</v>
      </c>
      <c r="E19" s="241"/>
    </row>
    <row r="20" spans="1:5" ht="35.25" customHeight="1" x14ac:dyDescent="0.25">
      <c r="A20" s="242"/>
      <c r="B20" s="243"/>
      <c r="C20" s="244"/>
      <c r="D20" s="240"/>
      <c r="E20" s="241"/>
    </row>
    <row r="21" spans="1:5" ht="45.75" customHeight="1" x14ac:dyDescent="0.25">
      <c r="A21" s="242" t="s">
        <v>271</v>
      </c>
      <c r="B21" s="243" t="s">
        <v>272</v>
      </c>
      <c r="C21" s="244">
        <f>C23</f>
        <v>16113.8</v>
      </c>
      <c r="D21" s="240">
        <f>D23</f>
        <v>15296.4</v>
      </c>
      <c r="E21" s="241"/>
    </row>
    <row r="22" spans="1:5" ht="38.25" customHeight="1" x14ac:dyDescent="0.25">
      <c r="A22" s="242"/>
      <c r="B22" s="243"/>
      <c r="C22" s="244"/>
      <c r="D22" s="240"/>
      <c r="E22" s="241"/>
    </row>
    <row r="23" spans="1:5" x14ac:dyDescent="0.25">
      <c r="A23" s="242" t="s">
        <v>273</v>
      </c>
      <c r="B23" s="243" t="s">
        <v>274</v>
      </c>
      <c r="C23" s="244">
        <v>16113.8</v>
      </c>
      <c r="D23" s="240">
        <v>15296.4</v>
      </c>
      <c r="E23" s="241"/>
    </row>
    <row r="24" spans="1:5" ht="66" customHeight="1" x14ac:dyDescent="0.25">
      <c r="A24" s="242"/>
      <c r="B24" s="243"/>
      <c r="C24" s="244"/>
      <c r="D24" s="240"/>
      <c r="E24" s="241"/>
    </row>
    <row r="25" spans="1:5" ht="18.75" x14ac:dyDescent="0.3">
      <c r="A25" s="247" t="s">
        <v>275</v>
      </c>
      <c r="B25" s="248"/>
      <c r="C25" s="160"/>
      <c r="D25" s="23"/>
      <c r="E25" s="23"/>
    </row>
    <row r="26" spans="1:5" ht="18.75" x14ac:dyDescent="0.3">
      <c r="A26" s="247" t="s">
        <v>276</v>
      </c>
      <c r="B26" s="248"/>
      <c r="C26" s="24"/>
      <c r="D26" s="23"/>
      <c r="E26" s="23"/>
    </row>
    <row r="27" spans="1:5" ht="18.75" x14ac:dyDescent="0.3">
      <c r="A27" s="55"/>
    </row>
    <row r="28" spans="1:5" ht="18.75" x14ac:dyDescent="0.3">
      <c r="A28" s="18"/>
    </row>
    <row r="29" spans="1:5" ht="18.75" x14ac:dyDescent="0.3">
      <c r="A29" s="25" t="s">
        <v>323</v>
      </c>
      <c r="B29" s="25"/>
      <c r="C29" s="26"/>
      <c r="D29" s="26"/>
      <c r="E29" s="26"/>
    </row>
    <row r="30" spans="1:5" ht="18.75" x14ac:dyDescent="0.3">
      <c r="A30" s="25" t="s">
        <v>37</v>
      </c>
      <c r="B30" s="25"/>
      <c r="C30" s="26"/>
      <c r="D30" s="26"/>
      <c r="E30" s="26"/>
    </row>
    <row r="31" spans="1:5" ht="18.75" x14ac:dyDescent="0.3">
      <c r="A31" s="25" t="s">
        <v>38</v>
      </c>
      <c r="B31" s="25"/>
      <c r="C31" s="26"/>
      <c r="D31" s="26" t="s">
        <v>234</v>
      </c>
      <c r="E31" s="26"/>
    </row>
  </sheetData>
  <mergeCells count="19">
    <mergeCell ref="A25:B25"/>
    <mergeCell ref="A26:B26"/>
    <mergeCell ref="A10:E10"/>
    <mergeCell ref="A11:E11"/>
    <mergeCell ref="A19:A20"/>
    <mergeCell ref="B19:B20"/>
    <mergeCell ref="D19:D20"/>
    <mergeCell ref="E19:E20"/>
    <mergeCell ref="C19:C20"/>
    <mergeCell ref="D23:D24"/>
    <mergeCell ref="E23:E24"/>
    <mergeCell ref="A21:A22"/>
    <mergeCell ref="B21:B22"/>
    <mergeCell ref="D21:D22"/>
    <mergeCell ref="E21:E22"/>
    <mergeCell ref="C21:C22"/>
    <mergeCell ref="C23:C24"/>
    <mergeCell ref="A23:A24"/>
    <mergeCell ref="B23:B24"/>
  </mergeCells>
  <pageMargins left="0.70866141732283472" right="0.19685039370078741" top="0.19685039370078741" bottom="0.19685039370078741" header="0.31496062992125984" footer="0.19685039370078741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2"/>
  <sheetViews>
    <sheetView tabSelected="1" topLeftCell="A31" workbookViewId="0">
      <selection activeCell="H10" sqref="H10"/>
    </sheetView>
  </sheetViews>
  <sheetFormatPr defaultRowHeight="15" x14ac:dyDescent="0.25"/>
  <cols>
    <col min="1" max="1" width="48" customWidth="1"/>
    <col min="2" max="2" width="14.85546875" customWidth="1"/>
    <col min="3" max="3" width="16.28515625" customWidth="1"/>
    <col min="4" max="4" width="12.42578125" style="66" customWidth="1"/>
  </cols>
  <sheetData>
    <row r="1" spans="1:4" ht="18.75" x14ac:dyDescent="0.3">
      <c r="D1" s="65" t="s">
        <v>277</v>
      </c>
    </row>
    <row r="2" spans="1:4" ht="18.75" x14ac:dyDescent="0.3">
      <c r="D2" s="65"/>
    </row>
    <row r="3" spans="1:4" ht="18.75" x14ac:dyDescent="0.3">
      <c r="D3" s="65" t="s">
        <v>35</v>
      </c>
    </row>
    <row r="4" spans="1:4" ht="18.75" x14ac:dyDescent="0.3">
      <c r="D4" s="65" t="s">
        <v>36</v>
      </c>
    </row>
    <row r="5" spans="1:4" ht="18.75" x14ac:dyDescent="0.3">
      <c r="D5" s="65" t="s">
        <v>236</v>
      </c>
    </row>
    <row r="6" spans="1:4" ht="18.75" x14ac:dyDescent="0.3">
      <c r="D6" s="65" t="s">
        <v>38</v>
      </c>
    </row>
    <row r="7" spans="1:4" ht="18.75" x14ac:dyDescent="0.3">
      <c r="D7" s="65" t="s">
        <v>351</v>
      </c>
    </row>
    <row r="8" spans="1:4" ht="15.75" x14ac:dyDescent="0.25">
      <c r="A8" s="56"/>
    </row>
    <row r="9" spans="1:4" ht="15.75" x14ac:dyDescent="0.25">
      <c r="A9" s="56"/>
    </row>
    <row r="10" spans="1:4" ht="33.6" customHeight="1" x14ac:dyDescent="0.3">
      <c r="A10" s="194" t="s">
        <v>342</v>
      </c>
      <c r="B10" s="195"/>
      <c r="C10" s="195"/>
      <c r="D10" s="195"/>
    </row>
    <row r="11" spans="1:4" ht="15.75" x14ac:dyDescent="0.25">
      <c r="A11" s="56"/>
    </row>
    <row r="12" spans="1:4" ht="93" customHeight="1" x14ac:dyDescent="0.25">
      <c r="A12" s="241" t="s">
        <v>278</v>
      </c>
      <c r="B12" s="241" t="s">
        <v>279</v>
      </c>
      <c r="C12" s="241" t="s">
        <v>280</v>
      </c>
      <c r="D12" s="249" t="s">
        <v>290</v>
      </c>
    </row>
    <row r="13" spans="1:4" ht="15" customHeight="1" x14ac:dyDescent="0.25">
      <c r="A13" s="241"/>
      <c r="B13" s="241"/>
      <c r="C13" s="241"/>
      <c r="D13" s="250"/>
    </row>
    <row r="14" spans="1:4" ht="18.75" customHeight="1" x14ac:dyDescent="0.25">
      <c r="A14" s="241"/>
      <c r="B14" s="241"/>
      <c r="C14" s="241"/>
      <c r="D14" s="251"/>
    </row>
    <row r="15" spans="1:4" ht="18.75" x14ac:dyDescent="0.3">
      <c r="A15" s="57">
        <v>1</v>
      </c>
      <c r="B15" s="57">
        <v>2</v>
      </c>
      <c r="C15" s="57">
        <v>3</v>
      </c>
      <c r="D15" s="70">
        <v>4</v>
      </c>
    </row>
    <row r="16" spans="1:4" ht="75.599999999999994" customHeight="1" x14ac:dyDescent="0.3">
      <c r="A16" s="58" t="s">
        <v>281</v>
      </c>
      <c r="B16" s="59">
        <v>36</v>
      </c>
      <c r="C16" s="59">
        <v>36</v>
      </c>
      <c r="D16" s="61">
        <v>100</v>
      </c>
    </row>
    <row r="17" spans="1:4" ht="69" customHeight="1" x14ac:dyDescent="0.3">
      <c r="A17" s="58" t="s">
        <v>282</v>
      </c>
      <c r="B17" s="64">
        <f>B18+B19+B20+B21</f>
        <v>271.39999999999998</v>
      </c>
      <c r="C17" s="64">
        <f>C18+C19+C20+C21</f>
        <v>271.39999999999998</v>
      </c>
      <c r="D17" s="61">
        <f>C17/B17*100</f>
        <v>100</v>
      </c>
    </row>
    <row r="18" spans="1:4" ht="75.599999999999994" customHeight="1" x14ac:dyDescent="0.3">
      <c r="A18" s="58" t="s">
        <v>293</v>
      </c>
      <c r="B18" s="60">
        <v>152.19999999999999</v>
      </c>
      <c r="C18" s="60">
        <v>152.19999999999999</v>
      </c>
      <c r="D18" s="62">
        <f>C18/B18*100</f>
        <v>100</v>
      </c>
    </row>
    <row r="19" spans="1:4" ht="41.25" customHeight="1" x14ac:dyDescent="0.3">
      <c r="A19" s="58" t="s">
        <v>294</v>
      </c>
      <c r="B19" s="60">
        <v>50</v>
      </c>
      <c r="C19" s="60">
        <v>50</v>
      </c>
      <c r="D19" s="62">
        <v>0</v>
      </c>
    </row>
    <row r="20" spans="1:4" ht="117.75" customHeight="1" x14ac:dyDescent="0.3">
      <c r="A20" s="58" t="s">
        <v>295</v>
      </c>
      <c r="B20" s="63">
        <v>14</v>
      </c>
      <c r="C20" s="63">
        <v>14</v>
      </c>
      <c r="D20" s="62">
        <f>C20/B20*100</f>
        <v>100</v>
      </c>
    </row>
    <row r="21" spans="1:4" s="86" customFormat="1" ht="56.25" x14ac:dyDescent="0.3">
      <c r="A21" s="58" t="s">
        <v>343</v>
      </c>
      <c r="B21" s="63">
        <v>55.2</v>
      </c>
      <c r="C21" s="63">
        <v>55.2</v>
      </c>
      <c r="D21" s="62">
        <v>100</v>
      </c>
    </row>
    <row r="22" spans="1:4" ht="80.25" customHeight="1" x14ac:dyDescent="0.3">
      <c r="A22" s="12" t="s">
        <v>283</v>
      </c>
      <c r="B22" s="59">
        <f>B23</f>
        <v>2950.6</v>
      </c>
      <c r="C22" s="59">
        <f t="shared" ref="C22:D22" si="0">C23</f>
        <v>2340.3000000000002</v>
      </c>
      <c r="D22" s="64">
        <f t="shared" si="0"/>
        <v>79.316071307530677</v>
      </c>
    </row>
    <row r="23" spans="1:4" ht="75" x14ac:dyDescent="0.3">
      <c r="A23" s="58" t="s">
        <v>158</v>
      </c>
      <c r="B23" s="60">
        <v>2950.6</v>
      </c>
      <c r="C23" s="60">
        <v>2340.3000000000002</v>
      </c>
      <c r="D23" s="62">
        <f t="shared" ref="D23" si="1">C23/B23*100</f>
        <v>79.316071307530677</v>
      </c>
    </row>
    <row r="24" spans="1:4" ht="78" customHeight="1" x14ac:dyDescent="0.3">
      <c r="A24" s="58" t="s">
        <v>284</v>
      </c>
      <c r="B24" s="59">
        <v>5</v>
      </c>
      <c r="C24" s="59">
        <v>5</v>
      </c>
      <c r="D24" s="61">
        <v>100</v>
      </c>
    </row>
    <row r="25" spans="1:4" ht="118.5" customHeight="1" x14ac:dyDescent="0.3">
      <c r="A25" s="58" t="s">
        <v>296</v>
      </c>
      <c r="B25" s="64">
        <f>B26</f>
        <v>87.4</v>
      </c>
      <c r="C25" s="64">
        <f t="shared" ref="C25:D25" si="2">C26</f>
        <v>87.4</v>
      </c>
      <c r="D25" s="64">
        <f t="shared" si="2"/>
        <v>100</v>
      </c>
    </row>
    <row r="26" spans="1:4" ht="130.5" customHeight="1" x14ac:dyDescent="0.3">
      <c r="A26" s="58" t="s">
        <v>344</v>
      </c>
      <c r="B26" s="63">
        <v>87.4</v>
      </c>
      <c r="C26" s="60">
        <v>87.4</v>
      </c>
      <c r="D26" s="62">
        <f t="shared" ref="D26" si="3">C26/B26*100</f>
        <v>100</v>
      </c>
    </row>
    <row r="27" spans="1:4" ht="69.599999999999994" customHeight="1" x14ac:dyDescent="0.3">
      <c r="A27" s="58" t="s">
        <v>285</v>
      </c>
      <c r="B27" s="64">
        <f>B28+B29+B30+B31</f>
        <v>1215.5999999999999</v>
      </c>
      <c r="C27" s="64">
        <f>C28+C29+C30+C31</f>
        <v>1058.2</v>
      </c>
      <c r="D27" s="61">
        <f t="shared" ref="D27:D35" si="4">C27/B27*100</f>
        <v>87.051661730832521</v>
      </c>
    </row>
    <row r="28" spans="1:4" ht="42" customHeight="1" x14ac:dyDescent="0.3">
      <c r="A28" s="58" t="s">
        <v>286</v>
      </c>
      <c r="B28" s="60">
        <v>76.599999999999994</v>
      </c>
      <c r="C28" s="60">
        <v>76.599999999999994</v>
      </c>
      <c r="D28" s="62">
        <f t="shared" si="4"/>
        <v>100</v>
      </c>
    </row>
    <row r="29" spans="1:4" ht="56.25" x14ac:dyDescent="0.3">
      <c r="A29" s="58" t="s">
        <v>184</v>
      </c>
      <c r="B29" s="60">
        <v>13</v>
      </c>
      <c r="C29" s="60">
        <v>13</v>
      </c>
      <c r="D29" s="62">
        <f t="shared" si="4"/>
        <v>100</v>
      </c>
    </row>
    <row r="30" spans="1:4" ht="37.5" x14ac:dyDescent="0.3">
      <c r="A30" s="58" t="s">
        <v>287</v>
      </c>
      <c r="B30" s="63">
        <v>987.9</v>
      </c>
      <c r="C30" s="60">
        <v>968.6</v>
      </c>
      <c r="D30" s="62">
        <f t="shared" si="4"/>
        <v>98.04636096770929</v>
      </c>
    </row>
    <row r="31" spans="1:4" ht="57" customHeight="1" x14ac:dyDescent="0.3">
      <c r="A31" s="58" t="s">
        <v>319</v>
      </c>
      <c r="B31" s="60">
        <v>138.1</v>
      </c>
      <c r="C31" s="60">
        <v>0</v>
      </c>
      <c r="D31" s="62">
        <f t="shared" si="4"/>
        <v>0</v>
      </c>
    </row>
    <row r="32" spans="1:4" ht="37.5" x14ac:dyDescent="0.3">
      <c r="A32" s="58" t="s">
        <v>288</v>
      </c>
      <c r="B32" s="64">
        <v>6</v>
      </c>
      <c r="C32" s="59">
        <v>6</v>
      </c>
      <c r="D32" s="61">
        <f>C32/B32*100</f>
        <v>100</v>
      </c>
    </row>
    <row r="33" spans="1:5" ht="58.15" customHeight="1" x14ac:dyDescent="0.3">
      <c r="A33" s="58" t="s">
        <v>289</v>
      </c>
      <c r="B33" s="64">
        <f>B34+B35</f>
        <v>6530</v>
      </c>
      <c r="C33" s="64">
        <f>C34+C35</f>
        <v>6530</v>
      </c>
      <c r="D33" s="61">
        <f t="shared" si="4"/>
        <v>100</v>
      </c>
    </row>
    <row r="34" spans="1:5" ht="99" customHeight="1" x14ac:dyDescent="0.3">
      <c r="A34" s="58" t="s">
        <v>202</v>
      </c>
      <c r="B34" s="60">
        <v>4979</v>
      </c>
      <c r="C34" s="60">
        <v>4979</v>
      </c>
      <c r="D34" s="62">
        <f t="shared" si="4"/>
        <v>100</v>
      </c>
    </row>
    <row r="35" spans="1:5" ht="112.5" x14ac:dyDescent="0.3">
      <c r="A35" s="58" t="s">
        <v>206</v>
      </c>
      <c r="B35" s="60">
        <v>1551</v>
      </c>
      <c r="C35" s="60">
        <v>1551</v>
      </c>
      <c r="D35" s="62">
        <f t="shared" si="4"/>
        <v>100</v>
      </c>
    </row>
    <row r="36" spans="1:5" s="86" customFormat="1" ht="75" x14ac:dyDescent="0.3">
      <c r="A36" s="58" t="s">
        <v>329</v>
      </c>
      <c r="B36" s="59">
        <v>23.5</v>
      </c>
      <c r="C36" s="59">
        <v>23.5</v>
      </c>
      <c r="D36" s="61">
        <f t="shared" ref="D36" si="5">C36/B36*100</f>
        <v>100</v>
      </c>
    </row>
    <row r="37" spans="1:5" s="147" customFormat="1" ht="18.75" x14ac:dyDescent="0.3">
      <c r="A37" s="146" t="s">
        <v>32</v>
      </c>
      <c r="B37" s="64">
        <f>B36+B33+B32+B27+B25+B24+B22+B17+B16</f>
        <v>11125.5</v>
      </c>
      <c r="C37" s="64">
        <f t="shared" ref="C37" si="6">C36+C33+C32+C27+C25+C24+C22+C17+C16</f>
        <v>10357.799999999999</v>
      </c>
      <c r="D37" s="64">
        <f>C37/B37*100</f>
        <v>93.099635971417001</v>
      </c>
    </row>
    <row r="38" spans="1:5" s="86" customFormat="1" ht="18.75" x14ac:dyDescent="0.3">
      <c r="A38" s="143"/>
      <c r="B38" s="144"/>
      <c r="C38" s="144"/>
      <c r="D38" s="145"/>
    </row>
    <row r="39" spans="1:5" ht="21" customHeight="1" x14ac:dyDescent="0.25"/>
    <row r="40" spans="1:5" ht="18.75" x14ac:dyDescent="0.3">
      <c r="A40" s="25" t="s">
        <v>323</v>
      </c>
      <c r="B40" s="25"/>
      <c r="C40" s="26"/>
      <c r="D40" s="26"/>
      <c r="E40" s="26"/>
    </row>
    <row r="41" spans="1:5" ht="18.75" x14ac:dyDescent="0.3">
      <c r="A41" s="25" t="s">
        <v>37</v>
      </c>
      <c r="B41" s="25"/>
      <c r="C41" s="26"/>
      <c r="D41" s="26"/>
      <c r="E41" s="26"/>
    </row>
    <row r="42" spans="1:5" ht="18.75" x14ac:dyDescent="0.3">
      <c r="A42" s="25" t="s">
        <v>38</v>
      </c>
      <c r="B42" s="25"/>
      <c r="C42" s="26"/>
      <c r="D42" s="26" t="s">
        <v>234</v>
      </c>
      <c r="E42" s="26"/>
    </row>
  </sheetData>
  <mergeCells count="5">
    <mergeCell ref="A12:A14"/>
    <mergeCell ref="B12:B14"/>
    <mergeCell ref="C12:C14"/>
    <mergeCell ref="A10:D10"/>
    <mergeCell ref="D12:D14"/>
  </mergeCells>
  <pageMargins left="0.7" right="0.21" top="0.2" bottom="0.21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прилож 1</vt:lpstr>
      <vt:lpstr>прилож 2</vt:lpstr>
      <vt:lpstr>прилож 3</vt:lpstr>
      <vt:lpstr>прил 4</vt:lpstr>
      <vt:lpstr>прил 5 мп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DNA7 X86</dc:creator>
  <cp:lastModifiedBy>Admin</cp:lastModifiedBy>
  <cp:lastPrinted>2021-03-29T11:14:15Z</cp:lastPrinted>
  <dcterms:created xsi:type="dcterms:W3CDTF">2019-03-11T06:43:53Z</dcterms:created>
  <dcterms:modified xsi:type="dcterms:W3CDTF">2021-06-01T06:44:36Z</dcterms:modified>
</cp:coreProperties>
</file>